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1"/>
  </bookViews>
  <sheets>
    <sheet name="PAP " sheetId="1" r:id="rId1"/>
    <sheet name="APRILIE  2022" sheetId="2" r:id="rId2"/>
    <sheet name="6676.11.05.2017" sheetId="3" state="hidden" r:id="rId3"/>
    <sheet name="5334,13.04.2017" sheetId="4" state="hidden" r:id="rId4"/>
  </sheets>
  <definedNames/>
  <calcPr fullCalcOnLoad="1"/>
</workbook>
</file>

<file path=xl/sharedStrings.xml><?xml version="1.0" encoding="utf-8"?>
<sst xmlns="http://schemas.openxmlformats.org/spreadsheetml/2006/main" count="402" uniqueCount="172">
  <si>
    <t xml:space="preserve">MINISTERUL APELOR ȘI PĂDURILOR </t>
  </si>
  <si>
    <t xml:space="preserve">GARDA FORESTIERĂ RM. VÂLCEA </t>
  </si>
  <si>
    <t xml:space="preserve">APROBAT </t>
  </si>
  <si>
    <t xml:space="preserve">INSPECTOR ȘEF </t>
  </si>
  <si>
    <t xml:space="preserve">ing. POENARU GHEORGHE </t>
  </si>
  <si>
    <t xml:space="preserve">Nr. crt. </t>
  </si>
  <si>
    <t xml:space="preserve">Obiectul achiziției directe </t>
  </si>
  <si>
    <t xml:space="preserve">Cod CPV </t>
  </si>
  <si>
    <t xml:space="preserve">Valoarea estimată lei fără TVA </t>
  </si>
  <si>
    <t xml:space="preserve">Sursa de finanțare </t>
  </si>
  <si>
    <t xml:space="preserve">Data etimată pentru inițiere </t>
  </si>
  <si>
    <t xml:space="preserve">Data estimată pentru finalizare </t>
  </si>
  <si>
    <t xml:space="preserve">Accesorii birou  (furnituri de birou) </t>
  </si>
  <si>
    <t xml:space="preserve">bugetul de stat </t>
  </si>
  <si>
    <t xml:space="preserve">Documente cu regim special de control </t>
  </si>
  <si>
    <r>
      <t> </t>
    </r>
    <r>
      <rPr>
        <sz val="8"/>
        <color indexed="8"/>
        <rFont val="Arial"/>
        <family val="2"/>
      </rPr>
      <t xml:space="preserve">22820000-4  - Formulare (Rev.2) /22900000-9  - Diverse imprimate (Rev.2) </t>
    </r>
  </si>
  <si>
    <t xml:space="preserve">Carburanți </t>
  </si>
  <si>
    <t xml:space="preserve">Cartușe și tonere, noi și refil </t>
  </si>
  <si>
    <t xml:space="preserve"> 30163100-0-Carduri pentru cumparat combustibil, 22458000-5  - Imprimate la comandă </t>
  </si>
  <si>
    <t xml:space="preserve">Piese și accesorii pentru computere </t>
  </si>
  <si>
    <t xml:space="preserve">3023700-9 - Piese și accesorii pentru computere </t>
  </si>
  <si>
    <t xml:space="preserve">ITP și servicii de reparare și întreținere a automobilelor </t>
  </si>
  <si>
    <t>50112000-3-Servicii de reparare si de intretinere a automobilelor /CPV: 50112100-4 - Servicii de reparare a automobilelor (Rev.2)</t>
  </si>
  <si>
    <t>Sercicii de rep și întreținere și servicii pt. computere personale, echip. Birotică</t>
  </si>
  <si>
    <t>50300000-8 - Servicii de reparare si de intretinere si servicii conexe pentru computere personale, pentru echipament de birotica, pentru echipament de telecomunicatii si pentru echipament audiovizual (Rev.2)</t>
  </si>
  <si>
    <t xml:space="preserve">Servicii de curățenie </t>
  </si>
  <si>
    <t xml:space="preserve">90910000-9 - Servicii de curatenie </t>
  </si>
  <si>
    <t xml:space="preserve">Monitorizare sistem de alarmă și incendiu și mentenanță </t>
  </si>
  <si>
    <t>30192000-1 Accesorii de birou/ 22000000-0 - Imprimate si produse conexe</t>
  </si>
  <si>
    <t xml:space="preserve">Servicii de arhivare </t>
  </si>
  <si>
    <t xml:space="preserve">Uniforme și echipament </t>
  </si>
  <si>
    <t xml:space="preserve">18800000-7 - Articole de incaltaminte /18332000-5 - Camasi/ 18110000-3 - Imbracaminte de uz profesional </t>
  </si>
  <si>
    <t>30125100-2-Cartuse de toner/CPV: 30125000-1 - Piese si accesorii pentru fotocopiatoare</t>
  </si>
  <si>
    <t xml:space="preserve">Obiecte de inventar/Mobilier de birou </t>
  </si>
  <si>
    <t xml:space="preserve">Servicii de medicina muncii </t>
  </si>
  <si>
    <t xml:space="preserve"> 85147000-1  - Servicii de medicina muncii </t>
  </si>
  <si>
    <t xml:space="preserve">Servicii psihologice de integritate </t>
  </si>
  <si>
    <t xml:space="preserve">Incarcat/verificat stingătoare </t>
  </si>
  <si>
    <t>50413200-5 - Servicii de reparare si de intretinere a echipamentului de stingere a incendiilor</t>
  </si>
  <si>
    <t xml:space="preserve">Asigurare obligatorie (RCA) </t>
  </si>
  <si>
    <t xml:space="preserve">66516100-1 - Servicii de asigurare de raspundere civila auto </t>
  </si>
  <si>
    <t xml:space="preserve">Asigurare CASCO </t>
  </si>
  <si>
    <t xml:space="preserve">Servicii poștale  </t>
  </si>
  <si>
    <t xml:space="preserve">85121270-6  - Servicii de psihiatrie sau psihologie/  85147000-1  - Servicii de medicina muncii </t>
  </si>
  <si>
    <r>
      <t>: </t>
    </r>
    <r>
      <rPr>
        <sz val="8"/>
        <color indexed="8"/>
        <rFont val="Arial"/>
        <family val="2"/>
      </rPr>
      <t xml:space="preserve">66514110-0  - Servicii de asigurare a autovehiculelor </t>
    </r>
  </si>
  <si>
    <r>
      <t> </t>
    </r>
    <r>
      <rPr>
        <sz val="8"/>
        <color indexed="8"/>
        <rFont val="Arial"/>
        <family val="2"/>
      </rPr>
      <t>64112000-4 - Servicii postale de distribuire a corespondentei </t>
    </r>
  </si>
  <si>
    <t xml:space="preserve">Servicii de reparații instalații clădire instalații electrice/instalații sanitare  </t>
  </si>
  <si>
    <t>50700000-2 - Servicii de reparare si de intretinere a instalatiilor de constructii</t>
  </si>
  <si>
    <t xml:space="preserve">Viniete </t>
  </si>
  <si>
    <t xml:space="preserve">Servicii de formare profesională </t>
  </si>
  <si>
    <t>80530000-8 - Servicii de formare profesionala</t>
  </si>
  <si>
    <t>22453000-0 - Viniete de automobile </t>
  </si>
  <si>
    <t>30192153-8-Stampile cu text 30233132-5 - Unitati de hard disk/39132100-7 - Dulapuri de arhivare /</t>
  </si>
  <si>
    <t xml:space="preserve">79713000-5 - Servicii de paza </t>
  </si>
  <si>
    <t xml:space="preserve">Servicii de găzduire pentru operare site-uri www (Would Wide Web) </t>
  </si>
  <si>
    <t xml:space="preserve">72415000-2 Servicii de găzduire pentru operare site-uri www (Would Wide Web) </t>
  </si>
  <si>
    <t>5334/13.04,2017</t>
  </si>
  <si>
    <t>6676/11.05.2017</t>
  </si>
  <si>
    <t xml:space="preserve">AVIZAT </t>
  </si>
  <si>
    <t xml:space="preserve">Sef serviciu financiar contabil și administrativ </t>
  </si>
  <si>
    <t xml:space="preserve">ec. Deaconu Felicia </t>
  </si>
  <si>
    <t>ELABORAT,</t>
  </si>
  <si>
    <t xml:space="preserve">Compartiment Achiziții Publice </t>
  </si>
  <si>
    <t xml:space="preserve">ing. Nicoleta Dincă </t>
  </si>
  <si>
    <t>ANEXĂ PRIVIND ACHIZIȚIILE DIRECTE - ANUL 2017</t>
  </si>
  <si>
    <t> 64112000-4 - Servicii postale de distribuire a corespondentei </t>
  </si>
  <si>
    <r>
      <t> </t>
    </r>
    <r>
      <rPr>
        <sz val="8"/>
        <color indexed="8"/>
        <rFont val="Arial"/>
        <family val="2"/>
      </rPr>
      <t xml:space="preserve">22820000-4  - Formulare (Rev.2) /22900000-9  - Diverse imprimate (Rev.2) </t>
    </r>
  </si>
  <si>
    <t xml:space="preserve">Servicii de stabilire consumuri reale de carburant </t>
  </si>
  <si>
    <t>71900000-7 Servicii de laborator</t>
  </si>
  <si>
    <r>
      <t> </t>
    </r>
    <r>
      <rPr>
        <sz val="8"/>
        <color indexed="8"/>
        <rFont val="Arial"/>
        <family val="2"/>
      </rPr>
      <t>79995100-6  - Servicii de arhivare</t>
    </r>
  </si>
  <si>
    <t xml:space="preserve">Produse de curățenie/ hârtie gienică/ Materiale de curățenie </t>
  </si>
  <si>
    <t>33760000-5 Hartie igienica, batiste, servete din hartie pentru maini si servete de masa (Rev.2), 33761000-2 Hartie igienica (Rev.2, 33700000-7 Produse de ingrijire personala (Rev.2), 39831240-0 Produse de curatenie (Rev.2)/33711900-6 Săpun/ 19640000-4 Saci și pungi de polietilenă pentru deseuri/ 24312220-20Hipoclărit de sodiu/</t>
  </si>
  <si>
    <t xml:space="preserve">85147000-1  - Servicii de medicina muncii </t>
  </si>
  <si>
    <t xml:space="preserve">: 66514110-0  - Servicii de asigurare a autovehiculelor </t>
  </si>
  <si>
    <t xml:space="preserve"> Nr. </t>
  </si>
  <si>
    <t xml:space="preserve"> </t>
  </si>
  <si>
    <t xml:space="preserve">Nr. Crt. </t>
  </si>
  <si>
    <t xml:space="preserve">Compartiment Investiții și Achiziții </t>
  </si>
  <si>
    <t xml:space="preserve">Tipul și obiectul contractului de achiziție publică/acordului cadru </t>
  </si>
  <si>
    <t xml:space="preserve">Valoarea estimată a contractului de achiziție publică/acordului cadru (lei fără TVA) </t>
  </si>
  <si>
    <t xml:space="preserve">Sursă de finanțare </t>
  </si>
  <si>
    <t>Procedură stabilită/instrumente specifice pentru derularea procesului de achiziție</t>
  </si>
  <si>
    <t xml:space="preserve">Data (luna) estimată pentru atribuirea contractului de achiziție publice/ acordului cadru </t>
  </si>
  <si>
    <t xml:space="preserve">Modalitatea a de derulare a procedurii de atribuire (online/offline) </t>
  </si>
  <si>
    <t xml:space="preserve">Persoană responsabilă </t>
  </si>
  <si>
    <t>Data (luna ) estimată pentru inițierea procedurii</t>
  </si>
  <si>
    <t>online</t>
  </si>
  <si>
    <t xml:space="preserve">Dincă Nicoleta </t>
  </si>
  <si>
    <t xml:space="preserve">ing. Dincă Nicoleta </t>
  </si>
  <si>
    <t xml:space="preserve"> fondul de ameliorare și sau bugetul de stat</t>
  </si>
  <si>
    <t>Cartușe și tonere, noi și refil /Piese și accesorii pentru computere//unități de imagine</t>
  </si>
  <si>
    <t xml:space="preserve">BUNURI ȘI SERVICII - GRUPA 20.01 </t>
  </si>
  <si>
    <t>TRIM I</t>
  </si>
  <si>
    <t>TRIM IV</t>
  </si>
  <si>
    <t xml:space="preserve">22820000-4  - Formulare (Rev.2) /22900000-9  - Diverse imprimate (Rev.2) </t>
  </si>
  <si>
    <t xml:space="preserve">Încălzit, iluminat și forță motrică </t>
  </si>
  <si>
    <t>65200000-5  Distribuție de gaz și servicii conexe; 09310000-5 Electricitate</t>
  </si>
  <si>
    <t xml:space="preserve">Apă, canal, salubritate </t>
  </si>
  <si>
    <t>90500000-2 Servicii privind deșeurile menajare și deșeurile</t>
  </si>
  <si>
    <t xml:space="preserve"> 30163100-0-Carduri pentru cumparat combustibil, 22458000-5  - Imprimate la comandă 09134200-9 Motorină; 09134200-9 Combustibil </t>
  </si>
  <si>
    <t xml:space="preserve">Alte materiale de întreținere și funcționare (înmatriculări auto, legitimații) </t>
  </si>
  <si>
    <t>Sercicii de rep și întreținere și servicii pt. computere personale, echipamente birotice (manoperă)</t>
  </si>
  <si>
    <t>Monitorizare sistem de alarmă și incendiu și mentenanță</t>
  </si>
  <si>
    <t xml:space="preserve">Servicii de pază </t>
  </si>
  <si>
    <t xml:space="preserve">Servicii de actualizare legislație </t>
  </si>
  <si>
    <t xml:space="preserve">Servicii de verificare gaze </t>
  </si>
  <si>
    <t xml:space="preserve">Semnătura electronică </t>
  </si>
  <si>
    <t>Servicii de asistență și de cosultanță informatică - program de contabilitate</t>
  </si>
  <si>
    <t xml:space="preserve">Servicii de reparații instalații clădire </t>
  </si>
  <si>
    <t>Servicii de publicitate anunțuri și promovare</t>
  </si>
  <si>
    <t>Servicii de gazduire și întreținere web-site</t>
  </si>
  <si>
    <t xml:space="preserve">TOTAL 20.01 </t>
  </si>
  <si>
    <t xml:space="preserve">22462000-6 Materiale publicitare </t>
  </si>
  <si>
    <t>79711000-1 Servicii de monitorizare a sistemelor de alarmă</t>
  </si>
  <si>
    <t xml:space="preserve">48000000-8 Pachete software șin sisteme informatice  </t>
  </si>
  <si>
    <t>50700000-2 Servicii de reparare  și de întreținere a instalațiilor de construcții</t>
  </si>
  <si>
    <t xml:space="preserve">79132100-9 Servicii de certificare a semnăturii electronice </t>
  </si>
  <si>
    <t xml:space="preserve">72611000-6 Servicii de asistență tehnică informatică </t>
  </si>
  <si>
    <t xml:space="preserve">ITP - se contractează împreună cu reparațiile în acceași necesitate și același contract </t>
  </si>
  <si>
    <t xml:space="preserve">50112000-3 Servicii de reparare și de întreținere a automobilelor </t>
  </si>
  <si>
    <t xml:space="preserve">22462000-6 Materiale publicitare ; 92312211-3 Servicii de agenții redacționale </t>
  </si>
  <si>
    <t xml:space="preserve">REPARAȚII CURENTE  - GRUPA 20.02 </t>
  </si>
  <si>
    <t xml:space="preserve">Servicii de reparare și întreținere a automobilelor </t>
  </si>
  <si>
    <t xml:space="preserve">TOTAL 20.03 </t>
  </si>
  <si>
    <t xml:space="preserve">BUNURI DE NATURA OBIECTELOR DE INVENTAR - GRUPA 20.05 </t>
  </si>
  <si>
    <t xml:space="preserve">Alte obiecte de inventar </t>
  </si>
  <si>
    <t>TOTAL 20.05</t>
  </si>
  <si>
    <t>CONSULTANȚĂ, EXPERTIZĂ - GRUPA 20.12</t>
  </si>
  <si>
    <t>TOTAL 20.12</t>
  </si>
  <si>
    <t>PREGĂTIRE PROFESIONALĂ - GRUPA 20.13</t>
  </si>
  <si>
    <t xml:space="preserve">Servicii de perfecționare a personalului </t>
  </si>
  <si>
    <t>PROTECȚIA MUNCII - GRUPA 20.14</t>
  </si>
  <si>
    <t xml:space="preserve">Servicii de verificare /încărcare stingătoare </t>
  </si>
  <si>
    <t xml:space="preserve">50413200-5 Servicii de reparare şi de întreţinere a echipamentului de stingere a incendiilor </t>
  </si>
  <si>
    <t>TOTAL 20.14</t>
  </si>
  <si>
    <t>CHELTUIELI JUDICIARE - GRUPA 20.25</t>
  </si>
  <si>
    <t xml:space="preserve">Cheltuieli judiciare </t>
  </si>
  <si>
    <t>TOTAL 20.25</t>
  </si>
  <si>
    <t xml:space="preserve">PRIME DE ASIGURARE NON-VIAȚĂ GRUPA 20.30.03 </t>
  </si>
  <si>
    <t xml:space="preserve">TOTAL 20.30.03 </t>
  </si>
  <si>
    <t xml:space="preserve">ALTE CHELTUIELI  CU BUNURI ȘI SERVICII - GRUPA 20.30.30 </t>
  </si>
  <si>
    <t xml:space="preserve">TRIM I, II, III, IV </t>
  </si>
  <si>
    <t xml:space="preserve">TOTAL 20.30.30 </t>
  </si>
  <si>
    <t xml:space="preserve">TOTAL BUNURI ȘI SERVICII </t>
  </si>
  <si>
    <t xml:space="preserve">TRIM I </t>
  </si>
  <si>
    <t>procedura simplificată</t>
  </si>
  <si>
    <t>30192000-1 Accesorii de birou/ 22000000-0 - Imprimate si produse conexe  30197642-8  Hartie</t>
  </si>
  <si>
    <t xml:space="preserve">77231600-4 Servicii de împădurire 
71242000--6 Pregătire de proiecte şi proiectare, estimare a costurilor
71700000-7 Servicii de monitorizare și control </t>
  </si>
  <si>
    <t xml:space="preserve">licitatie deschisă </t>
  </si>
  <si>
    <t xml:space="preserve">   </t>
  </si>
  <si>
    <t>Proiectare și execuție servicii de împădurire Perimetrul de ameliorare Pătulele, comuna Pătulele, județul Mehedinți</t>
  </si>
  <si>
    <t>71241000-9 studii de fezabilitate, servicii de consultanță, analize;71354300-7 servicii de cadastru</t>
  </si>
  <si>
    <t>ANEXĂ PRIVIND ACHIZIȚIILE DIRECTE - ANUL 2022</t>
  </si>
  <si>
    <t xml:space="preserve">Consultanță, expertiză în baza dosarelor existente pe rolul instanțelor și expertiză extrajudiciară </t>
  </si>
  <si>
    <t>64210000-1 Servicii de telefonie și transmisie de date, 64212000-5 Servicii de telefonie mobilă  64112000-4 - Servicii postale de distribuire a corespondentei </t>
  </si>
  <si>
    <t xml:space="preserve">Prestări servicii telefonie fixă, mobilă și internet Servicii poștale  </t>
  </si>
  <si>
    <t>71319000-7 Servicii de expertiză</t>
  </si>
  <si>
    <t>/CPV: 30125000-1 - Piese si accesorii pentru fotocopiatoare 30237000-9 - Piese și accesorii pentru computere 30125100-2-Cartuse de toner</t>
  </si>
  <si>
    <t xml:space="preserve">39717200-3 Aparate de aer condiționat,
30232110-8 Imprimantă laser </t>
  </si>
  <si>
    <t>PROGRAMUL ACHIZIȚIILOR PUBLICE  2022</t>
  </si>
  <si>
    <t>1.IANUARIE   2022</t>
  </si>
  <si>
    <t xml:space="preserve">30 MAI 2022 </t>
  </si>
  <si>
    <t>1.iunie 2022</t>
  </si>
  <si>
    <t>2 august 2022</t>
  </si>
  <si>
    <t>Studii de fezabilitate pentru perdelele forestiere repartizate Gărzii Forestiere Rm. Vâlcea conform OUG 38/2014 - DN55A, DN 56A și DN6, Lot 1- DN55A Lot2- DN 56A ȘI Lot 3 - -DN6</t>
  </si>
  <si>
    <t>71241000-9 studii de fezabilitate</t>
  </si>
  <si>
    <t xml:space="preserve">Studii de fezabilitate pentru reconstrucție forestieră pe terenuri degradate constituite în perimetrul de ameliorare Goicea, comuna Goicea, Județul Dolj - 149,97 ha (lot1)  și perimetrul de ameliorare Mischii, comuna Mischii, județul Dolj - 69,9434 ha (lot2) </t>
  </si>
  <si>
    <t xml:space="preserve">210924,00 lei; Lot1 – DN55A-71428,60l Lei fără TVA
Lot 2 -DN56A- 58.823,50  lei fără TVA Lot 3 -DN6- 80672,30  lei fără TVA
</t>
  </si>
  <si>
    <t xml:space="preserve">131.930,00 lei; Lot1 – perimetrul de ameliorare Goicea, comuna Goicea, Județul Dolj - 89.915,97ha (lot1)  și LOT -2 perimetrul de ameliorare Mischii, comuna Mischii, județul Dolj -42.016,81 ha (lot2) </t>
  </si>
  <si>
    <t>1 iulie 2022</t>
  </si>
  <si>
    <t>1 octombrie 2022</t>
  </si>
  <si>
    <t>Nr........................../05.04.2022</t>
  </si>
</sst>
</file>

<file path=xl/styles.xml><?xml version="1.0" encoding="utf-8"?>
<styleSheet xmlns="http://schemas.openxmlformats.org/spreadsheetml/2006/main">
  <numFmts count="4">
    <numFmt numFmtId="8" formatCode="#,##0.00\ &quot;lei&quot;;[Red]\-#,##0.00\ &quot;lei&quot;"/>
    <numFmt numFmtId="44" formatCode="_-* #,##0.00\ &quot;lei&quot;_-;\-* #,##0.00\ &quot;lei&quot;_-;_-* &quot;-&quot;??\ &quot;lei&quot;_-;_-@_-"/>
    <numFmt numFmtId="164" formatCode="_-* #,##0.00\ _l_e_i_-;\-* #,##0.00\ _l_e_i_-;_-* &quot;-&quot;??\ _l_e_i_-;_-@_-"/>
    <numFmt numFmtId="165" formatCode="_-* #,##0.00\ _R_O_N_-;\-* #,##0.00\ _R_O_N_-;_-* &quot;-&quot;??\ _R_O_N_-;_-@_-"/>
  </numFmts>
  <fonts count="27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9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12"/>
      <color theme="4" tint="-0.24993999302387238"/>
      <name val="Calibri"/>
      <family val="2"/>
    </font>
    <font>
      <sz val="12"/>
      <color rgb="FFC00000"/>
      <name val="Calibri"/>
      <family val="2"/>
    </font>
    <font>
      <sz val="10"/>
      <color theme="4" tint="-0.49994000792503357"/>
      <name val="Arial"/>
      <family val="2"/>
    </font>
    <font>
      <b/>
      <sz val="10"/>
      <color theme="4" tint="-0.49994000792503357"/>
      <name val="Arial"/>
      <family val="2"/>
    </font>
    <font>
      <sz val="9"/>
      <color theme="4" tint="-0.49994000792503357"/>
      <name val="Arial"/>
      <family val="2"/>
    </font>
    <font>
      <sz val="12"/>
      <color theme="4" tint="-0.49994000792503357"/>
      <name val="Calibri"/>
      <family val="2"/>
    </font>
    <font>
      <b/>
      <sz val="12"/>
      <color theme="4" tint="-0.49994000792503357"/>
      <name val="Calibri"/>
      <family val="2"/>
    </font>
    <font>
      <b/>
      <sz val="8"/>
      <color theme="4" tint="-0.499940007925033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0" fillId="0" borderId="1" xfId="0" applyNumberFormat="1" applyFill="1" applyBorder="1" applyAlignment="1">
      <alignment/>
    </xf>
    <xf numFmtId="14" fontId="0" fillId="0" borderId="2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4" xfId="0" applyNumberForma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0" fillId="0" borderId="0" xfId="0" applyNumberFormat="1" applyFill="1" applyBorder="1" applyAlignment="1">
      <alignment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/>
    </xf>
    <xf numFmtId="165" fontId="0" fillId="0" borderId="1" xfId="0" applyNumberFormat="1" applyBorder="1" applyAlignment="1">
      <alignment horizontal="left"/>
    </xf>
    <xf numFmtId="0" fontId="3" fillId="0" borderId="0" xfId="0" applyFont="1" applyAlignment="1">
      <alignment wrapText="1"/>
    </xf>
    <xf numFmtId="0" fontId="7" fillId="2" borderId="0" xfId="0" applyFont="1" applyFill="1" applyAlignment="1">
      <alignment/>
    </xf>
    <xf numFmtId="0" fontId="8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164" fontId="9" fillId="0" borderId="0" xfId="0" applyNumberFormat="1" applyFont="1" applyBorder="1" applyAlignment="1">
      <alignment horizontal="right" vertical="center"/>
    </xf>
    <xf numFmtId="0" fontId="10" fillId="2" borderId="0" xfId="0" applyFont="1" applyFill="1" applyAlignment="1">
      <alignment/>
    </xf>
    <xf numFmtId="14" fontId="7" fillId="2" borderId="0" xfId="0" applyNumberFormat="1" applyFont="1" applyFill="1" applyAlignment="1">
      <alignment/>
    </xf>
    <xf numFmtId="0" fontId="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top" wrapText="1"/>
    </xf>
    <xf numFmtId="165" fontId="13" fillId="2" borderId="1" xfId="0" applyNumberFormat="1" applyFont="1" applyFill="1" applyBorder="1" applyAlignment="1">
      <alignment vertical="center"/>
    </xf>
    <xf numFmtId="14" fontId="12" fillId="2" borderId="1" xfId="0" applyNumberFormat="1" applyFont="1" applyFill="1" applyBorder="1" applyAlignment="1">
      <alignment vertical="top"/>
    </xf>
    <xf numFmtId="164" fontId="7" fillId="2" borderId="0" xfId="0" applyNumberFormat="1" applyFont="1" applyFill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/>
    </xf>
    <xf numFmtId="8" fontId="11" fillId="2" borderId="1" xfId="0" applyNumberFormat="1" applyFont="1" applyFill="1" applyBorder="1" applyAlignment="1">
      <alignment horizontal="left" vertical="center"/>
    </xf>
    <xf numFmtId="44" fontId="14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2" borderId="1" xfId="0" applyFont="1" applyFill="1" applyBorder="1" applyAlignment="1">
      <alignment vertical="top" wrapText="1"/>
    </xf>
    <xf numFmtId="0" fontId="8" fillId="2" borderId="0" xfId="0" applyFont="1" applyFill="1" applyBorder="1" applyAlignment="1">
      <alignment wrapText="1"/>
    </xf>
    <xf numFmtId="0" fontId="8" fillId="0" borderId="0" xfId="0" applyFont="1" applyBorder="1" applyAlignment="1">
      <alignment horizontal="justify" vertical="center" wrapText="1"/>
    </xf>
    <xf numFmtId="0" fontId="19" fillId="2" borderId="0" xfId="0" applyFont="1" applyFill="1" applyAlignment="1">
      <alignment/>
    </xf>
    <xf numFmtId="164" fontId="19" fillId="2" borderId="0" xfId="0" applyNumberFormat="1" applyFont="1" applyFill="1" applyAlignment="1">
      <alignment/>
    </xf>
    <xf numFmtId="0" fontId="20" fillId="2" borderId="0" xfId="0" applyFont="1" applyFill="1" applyAlignment="1">
      <alignment/>
    </xf>
    <xf numFmtId="164" fontId="20" fillId="2" borderId="0" xfId="0" applyNumberFormat="1" applyFont="1" applyFill="1" applyAlignment="1">
      <alignment/>
    </xf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vertical="top" wrapText="1"/>
    </xf>
    <xf numFmtId="165" fontId="22" fillId="2" borderId="1" xfId="0" applyNumberFormat="1" applyFont="1" applyFill="1" applyBorder="1" applyAlignment="1">
      <alignment vertical="center"/>
    </xf>
    <xf numFmtId="0" fontId="21" fillId="2" borderId="5" xfId="0" applyFont="1" applyFill="1" applyBorder="1" applyAlignment="1">
      <alignment vertical="top" wrapText="1"/>
    </xf>
    <xf numFmtId="14" fontId="21" fillId="2" borderId="1" xfId="0" applyNumberFormat="1" applyFont="1" applyFill="1" applyBorder="1" applyAlignment="1">
      <alignment vertical="top"/>
    </xf>
    <xf numFmtId="0" fontId="22" fillId="2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horizontal="center" vertical="top" wrapText="1"/>
    </xf>
    <xf numFmtId="165" fontId="22" fillId="2" borderId="1" xfId="0" applyNumberFormat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top" wrapText="1"/>
    </xf>
    <xf numFmtId="14" fontId="21" fillId="2" borderId="1" xfId="0" applyNumberFormat="1" applyFont="1" applyFill="1" applyBorder="1" applyAlignment="1">
      <alignment horizontal="center" vertical="top"/>
    </xf>
    <xf numFmtId="0" fontId="23" fillId="0" borderId="1" xfId="0" applyFont="1" applyBorder="1" applyAlignment="1">
      <alignment vertical="top" wrapText="1"/>
    </xf>
    <xf numFmtId="0" fontId="24" fillId="2" borderId="0" xfId="0" applyFont="1" applyFill="1" applyAlignment="1">
      <alignment/>
    </xf>
    <xf numFmtId="0" fontId="24" fillId="2" borderId="0" xfId="0" applyFont="1" applyFill="1" applyAlignment="1">
      <alignment wrapText="1"/>
    </xf>
    <xf numFmtId="0" fontId="21" fillId="2" borderId="1" xfId="0" applyFont="1" applyFill="1" applyBorder="1" applyAlignment="1">
      <alignment vertical="top"/>
    </xf>
    <xf numFmtId="0" fontId="25" fillId="2" borderId="0" xfId="0" applyFont="1" applyFill="1" applyAlignment="1">
      <alignment/>
    </xf>
    <xf numFmtId="0" fontId="24" fillId="2" borderId="1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/>
    </xf>
    <xf numFmtId="0" fontId="25" fillId="2" borderId="1" xfId="0" applyFont="1" applyFill="1" applyBorder="1" applyAlignment="1">
      <alignment/>
    </xf>
    <xf numFmtId="0" fontId="24" fillId="2" borderId="1" xfId="0" applyFont="1" applyFill="1" applyBorder="1" applyAlignment="1">
      <alignment/>
    </xf>
    <xf numFmtId="164" fontId="22" fillId="2" borderId="2" xfId="0" applyNumberFormat="1" applyFont="1" applyFill="1" applyBorder="1" applyAlignment="1">
      <alignment vertical="top"/>
    </xf>
    <xf numFmtId="165" fontId="21" fillId="2" borderId="2" xfId="0" applyNumberFormat="1" applyFont="1" applyFill="1" applyBorder="1" applyAlignment="1">
      <alignment vertical="top" wrapText="1"/>
    </xf>
    <xf numFmtId="14" fontId="21" fillId="2" borderId="2" xfId="0" applyNumberFormat="1" applyFont="1" applyFill="1" applyBorder="1" applyAlignment="1">
      <alignment vertical="top"/>
    </xf>
    <xf numFmtId="0" fontId="22" fillId="2" borderId="2" xfId="0" applyFont="1" applyFill="1" applyBorder="1" applyAlignment="1">
      <alignment horizontal="center"/>
    </xf>
    <xf numFmtId="0" fontId="25" fillId="2" borderId="1" xfId="0" applyFont="1" applyFill="1" applyBorder="1" applyAlignment="1">
      <alignment wrapText="1"/>
    </xf>
    <xf numFmtId="0" fontId="26" fillId="0" borderId="1" xfId="0" applyFont="1" applyBorder="1" applyAlignment="1">
      <alignment wrapText="1"/>
    </xf>
    <xf numFmtId="165" fontId="22" fillId="2" borderId="2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top" wrapText="1"/>
    </xf>
    <xf numFmtId="14" fontId="22" fillId="2" borderId="1" xfId="0" applyNumberFormat="1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center"/>
    </xf>
    <xf numFmtId="165" fontId="22" fillId="2" borderId="1" xfId="0" applyNumberFormat="1" applyFont="1" applyFill="1" applyBorder="1" applyAlignment="1">
      <alignment vertical="center"/>
    </xf>
    <xf numFmtId="0" fontId="26" fillId="0" borderId="2" xfId="0" applyFont="1" applyBorder="1" applyAlignment="1">
      <alignment wrapText="1"/>
    </xf>
    <xf numFmtId="0" fontId="22" fillId="2" borderId="2" xfId="0" applyFont="1" applyFill="1" applyBorder="1" applyAlignment="1">
      <alignment vertical="top" wrapText="1"/>
    </xf>
    <xf numFmtId="14" fontId="22" fillId="2" borderId="2" xfId="0" applyNumberFormat="1" applyFont="1" applyFill="1" applyBorder="1" applyAlignment="1">
      <alignment horizontal="center" vertical="top"/>
    </xf>
    <xf numFmtId="0" fontId="21" fillId="2" borderId="6" xfId="0" applyFont="1" applyFill="1" applyBorder="1" applyAlignment="1">
      <alignment horizontal="center"/>
    </xf>
    <xf numFmtId="0" fontId="21" fillId="2" borderId="7" xfId="0" applyFont="1" applyFill="1" applyBorder="1" applyAlignment="1">
      <alignment vertical="top"/>
    </xf>
    <xf numFmtId="165" fontId="22" fillId="2" borderId="2" xfId="0" applyNumberFormat="1" applyFont="1" applyFill="1" applyBorder="1" applyAlignment="1">
      <alignment vertical="center"/>
    </xf>
    <xf numFmtId="0" fontId="21" fillId="2" borderId="2" xfId="0" applyFont="1" applyFill="1" applyBorder="1" applyAlignment="1">
      <alignment vertical="top" wrapText="1"/>
    </xf>
    <xf numFmtId="0" fontId="21" fillId="2" borderId="5" xfId="0" applyFont="1" applyFill="1" applyBorder="1" applyAlignment="1">
      <alignment/>
    </xf>
    <xf numFmtId="0" fontId="22" fillId="2" borderId="8" xfId="0" applyFont="1" applyFill="1" applyBorder="1" applyAlignment="1">
      <alignment/>
    </xf>
    <xf numFmtId="0" fontId="21" fillId="2" borderId="8" xfId="0" applyFont="1" applyFill="1" applyBorder="1" applyAlignment="1">
      <alignment/>
    </xf>
    <xf numFmtId="0" fontId="21" fillId="2" borderId="9" xfId="0" applyFont="1" applyFill="1" applyBorder="1" applyAlignment="1">
      <alignment/>
    </xf>
    <xf numFmtId="14" fontId="21" fillId="2" borderId="2" xfId="0" applyNumberFormat="1" applyFont="1" applyFill="1" applyBorder="1" applyAlignment="1">
      <alignment horizontal="center" vertical="top"/>
    </xf>
    <xf numFmtId="164" fontId="25" fillId="2" borderId="0" xfId="0" applyNumberFormat="1" applyFont="1" applyFill="1" applyAlignment="1">
      <alignment/>
    </xf>
    <xf numFmtId="0" fontId="8" fillId="2" borderId="0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11" fillId="2" borderId="5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22" fillId="2" borderId="9" xfId="0" applyFont="1" applyFill="1" applyBorder="1" applyAlignment="1">
      <alignment horizontal="center" wrapText="1"/>
    </xf>
    <xf numFmtId="0" fontId="25" fillId="2" borderId="5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8"/>
  <sheetViews>
    <sheetView workbookViewId="0" topLeftCell="A7">
      <selection activeCell="B12" sqref="B12:F12"/>
    </sheetView>
  </sheetViews>
  <sheetFormatPr defaultColWidth="9.140625" defaultRowHeight="15"/>
  <cols>
    <col min="1" max="1" width="10.421875" style="32" bestFit="1" customWidth="1"/>
    <col min="2" max="2" width="31.7109375" style="32" customWidth="1"/>
    <col min="3" max="3" width="36.57421875" style="32" customWidth="1"/>
    <col min="4" max="4" width="21.7109375" style="32" customWidth="1"/>
    <col min="5" max="7" width="18.28125" style="32" customWidth="1"/>
    <col min="8" max="8" width="21.7109375" style="32" customWidth="1"/>
    <col min="9" max="9" width="19.421875" style="32" customWidth="1"/>
    <col min="10" max="10" width="15.28125" style="32" customWidth="1"/>
    <col min="11" max="16384" width="9.140625" style="32" customWidth="1"/>
  </cols>
  <sheetData>
    <row r="1" spans="1:9" ht="15.75">
      <c r="A1" s="32" t="s">
        <v>0</v>
      </c>
      <c r="I1" s="32" t="s">
        <v>2</v>
      </c>
    </row>
    <row r="2" spans="1:9" ht="15.75">
      <c r="A2" s="32" t="s">
        <v>1</v>
      </c>
      <c r="I2" s="32" t="s">
        <v>3</v>
      </c>
    </row>
    <row r="3" spans="1:9" ht="15.75">
      <c r="A3" s="32" t="s">
        <v>74</v>
      </c>
      <c r="I3" s="32" t="s">
        <v>4</v>
      </c>
    </row>
    <row r="4" ht="15.75">
      <c r="C4" s="37" t="s">
        <v>159</v>
      </c>
    </row>
    <row r="6" spans="1:10" ht="90">
      <c r="A6" s="46" t="s">
        <v>76</v>
      </c>
      <c r="B6" s="47" t="s">
        <v>78</v>
      </c>
      <c r="C6" s="46" t="s">
        <v>7</v>
      </c>
      <c r="D6" s="47" t="s">
        <v>79</v>
      </c>
      <c r="E6" s="47" t="s">
        <v>80</v>
      </c>
      <c r="F6" s="47" t="s">
        <v>81</v>
      </c>
      <c r="G6" s="47" t="s">
        <v>85</v>
      </c>
      <c r="H6" s="47" t="s">
        <v>82</v>
      </c>
      <c r="I6" s="48" t="s">
        <v>83</v>
      </c>
      <c r="J6" s="48" t="s">
        <v>84</v>
      </c>
    </row>
    <row r="7" spans="1:10" ht="15.75">
      <c r="A7" s="112"/>
      <c r="B7" s="112"/>
      <c r="C7" s="112"/>
      <c r="D7" s="112"/>
      <c r="E7" s="112"/>
      <c r="F7" s="112"/>
      <c r="G7" s="112"/>
      <c r="H7" s="112"/>
      <c r="I7" s="112"/>
      <c r="J7" s="112"/>
    </row>
    <row r="8" spans="1:10" ht="105">
      <c r="A8" s="45">
        <v>1</v>
      </c>
      <c r="B8" s="47" t="s">
        <v>150</v>
      </c>
      <c r="C8" s="50" t="s">
        <v>147</v>
      </c>
      <c r="D8" s="55">
        <v>8356074</v>
      </c>
      <c r="E8" s="50" t="s">
        <v>89</v>
      </c>
      <c r="F8" s="47" t="s">
        <v>148</v>
      </c>
      <c r="G8" s="51" t="s">
        <v>160</v>
      </c>
      <c r="H8" s="52" t="s">
        <v>161</v>
      </c>
      <c r="I8" s="53" t="s">
        <v>86</v>
      </c>
      <c r="J8" s="53" t="s">
        <v>87</v>
      </c>
    </row>
    <row r="9" spans="1:10" ht="120">
      <c r="A9" s="45">
        <v>2</v>
      </c>
      <c r="B9" s="49" t="s">
        <v>164</v>
      </c>
      <c r="C9" s="50" t="s">
        <v>151</v>
      </c>
      <c r="D9" s="56" t="s">
        <v>167</v>
      </c>
      <c r="E9" s="50" t="s">
        <v>89</v>
      </c>
      <c r="F9" s="50" t="s">
        <v>145</v>
      </c>
      <c r="G9" s="51" t="s">
        <v>162</v>
      </c>
      <c r="H9" s="52" t="s">
        <v>163</v>
      </c>
      <c r="I9" s="53" t="s">
        <v>86</v>
      </c>
      <c r="J9" s="53" t="s">
        <v>87</v>
      </c>
    </row>
    <row r="10" spans="1:10" ht="165">
      <c r="A10" s="54">
        <v>3</v>
      </c>
      <c r="B10" s="49" t="s">
        <v>166</v>
      </c>
      <c r="C10" s="57" t="s">
        <v>165</v>
      </c>
      <c r="D10" s="56" t="s">
        <v>168</v>
      </c>
      <c r="E10" s="50" t="s">
        <v>89</v>
      </c>
      <c r="F10" s="47" t="s">
        <v>148</v>
      </c>
      <c r="G10" s="51" t="s">
        <v>169</v>
      </c>
      <c r="H10" s="51" t="s">
        <v>170</v>
      </c>
      <c r="I10" s="53" t="s">
        <v>86</v>
      </c>
      <c r="J10" s="53" t="s">
        <v>87</v>
      </c>
    </row>
    <row r="11" spans="1:8" ht="15.75">
      <c r="A11" s="34"/>
      <c r="B11" s="111"/>
      <c r="C11" s="111"/>
      <c r="D11" s="34"/>
      <c r="F11" s="34"/>
      <c r="G11" s="34"/>
      <c r="H11" s="34"/>
    </row>
    <row r="12" spans="1:7" ht="75.75" customHeight="1">
      <c r="A12" s="34"/>
      <c r="B12" s="114"/>
      <c r="C12" s="114"/>
      <c r="D12" s="114"/>
      <c r="E12" s="114"/>
      <c r="F12" s="114"/>
      <c r="G12" s="34"/>
    </row>
    <row r="13" spans="1:7" ht="15.75">
      <c r="A13" s="34"/>
      <c r="B13" s="34"/>
      <c r="C13" s="34"/>
      <c r="D13" s="34"/>
      <c r="E13" s="34"/>
      <c r="F13" s="34"/>
      <c r="G13" s="34"/>
    </row>
    <row r="14" spans="1:7" ht="15.75">
      <c r="A14" s="34"/>
      <c r="B14" s="34"/>
      <c r="C14" s="34"/>
      <c r="D14" s="34"/>
      <c r="E14" s="34"/>
      <c r="F14" s="34"/>
      <c r="G14" s="34"/>
    </row>
    <row r="15" spans="2:4" ht="15.75">
      <c r="B15" s="58" t="s">
        <v>58</v>
      </c>
      <c r="C15" s="59"/>
      <c r="D15" s="36"/>
    </row>
    <row r="16" spans="2:8" ht="15.75">
      <c r="B16" s="113" t="s">
        <v>59</v>
      </c>
      <c r="C16" s="113"/>
      <c r="D16" s="34"/>
      <c r="F16" s="34"/>
      <c r="G16" s="34"/>
      <c r="H16" s="34" t="s">
        <v>77</v>
      </c>
    </row>
    <row r="17" spans="2:8" ht="15.75">
      <c r="B17" s="60" t="s">
        <v>60</v>
      </c>
      <c r="C17" s="60"/>
      <c r="D17" s="34"/>
      <c r="E17" s="34"/>
      <c r="F17" s="34"/>
      <c r="G17" s="34"/>
      <c r="H17" s="34"/>
    </row>
    <row r="18" spans="2:8" ht="15.75">
      <c r="B18" s="59"/>
      <c r="C18" s="59" t="s">
        <v>149</v>
      </c>
      <c r="H18" s="34" t="s">
        <v>88</v>
      </c>
    </row>
  </sheetData>
  <mergeCells count="4">
    <mergeCell ref="B11:C11"/>
    <mergeCell ref="A7:J7"/>
    <mergeCell ref="B16:C16"/>
    <mergeCell ref="B12:F12"/>
  </mergeCells>
  <printOptions/>
  <pageMargins left="0.25" right="0.25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75"/>
  <sheetViews>
    <sheetView tabSelected="1" workbookViewId="0" topLeftCell="A1">
      <selection activeCell="M5" sqref="M5"/>
    </sheetView>
  </sheetViews>
  <sheetFormatPr defaultColWidth="9.140625" defaultRowHeight="15"/>
  <cols>
    <col min="1" max="1" width="10.421875" style="32" bestFit="1" customWidth="1"/>
    <col min="2" max="2" width="27.8515625" style="32" customWidth="1"/>
    <col min="3" max="3" width="36.57421875" style="32" customWidth="1"/>
    <col min="4" max="4" width="21.7109375" style="32" customWidth="1"/>
    <col min="5" max="5" width="13.7109375" style="32" bestFit="1" customWidth="1"/>
    <col min="6" max="6" width="15.00390625" style="32" customWidth="1"/>
    <col min="7" max="7" width="16.00390625" style="32" customWidth="1"/>
    <col min="8" max="8" width="19.421875" style="32" customWidth="1"/>
    <col min="9" max="9" width="15.7109375" style="32" bestFit="1" customWidth="1"/>
    <col min="10" max="16384" width="9.140625" style="32" customWidth="1"/>
  </cols>
  <sheetData>
    <row r="1" spans="1:6" ht="15.75">
      <c r="A1" s="32" t="s">
        <v>1</v>
      </c>
      <c r="F1" s="32" t="s">
        <v>2</v>
      </c>
    </row>
    <row r="2" spans="1:6" ht="15.75">
      <c r="A2" s="32" t="s">
        <v>171</v>
      </c>
      <c r="B2" s="38"/>
      <c r="F2" s="32" t="s">
        <v>3</v>
      </c>
    </row>
    <row r="3" spans="3:6" ht="15.75">
      <c r="C3" s="32" t="s">
        <v>152</v>
      </c>
      <c r="F3" s="32" t="s">
        <v>4</v>
      </c>
    </row>
    <row r="4" spans="1:7" ht="45.75">
      <c r="A4" s="39" t="s">
        <v>76</v>
      </c>
      <c r="B4" s="33" t="s">
        <v>6</v>
      </c>
      <c r="C4" s="39" t="s">
        <v>7</v>
      </c>
      <c r="D4" s="33" t="s">
        <v>8</v>
      </c>
      <c r="E4" s="33" t="s">
        <v>9</v>
      </c>
      <c r="F4" s="33" t="s">
        <v>10</v>
      </c>
      <c r="G4" s="33" t="s">
        <v>11</v>
      </c>
    </row>
    <row r="5" spans="1:13" ht="15.75">
      <c r="A5" s="115" t="s">
        <v>91</v>
      </c>
      <c r="B5" s="116"/>
      <c r="C5" s="116"/>
      <c r="D5" s="116"/>
      <c r="E5" s="116"/>
      <c r="F5" s="116"/>
      <c r="G5" s="117"/>
      <c r="M5" s="32" t="s">
        <v>75</v>
      </c>
    </row>
    <row r="6" spans="1:7" s="64" customFormat="1" ht="38.25">
      <c r="A6" s="68" t="s">
        <v>75</v>
      </c>
      <c r="B6" s="69" t="s">
        <v>12</v>
      </c>
      <c r="C6" s="69" t="s">
        <v>146</v>
      </c>
      <c r="D6" s="70">
        <v>10000</v>
      </c>
      <c r="E6" s="69" t="s">
        <v>13</v>
      </c>
      <c r="F6" s="77" t="s">
        <v>92</v>
      </c>
      <c r="G6" s="77" t="s">
        <v>93</v>
      </c>
    </row>
    <row r="7" spans="1:7" s="64" customFormat="1" ht="38.25">
      <c r="A7" s="68">
        <v>2</v>
      </c>
      <c r="B7" s="69" t="s">
        <v>14</v>
      </c>
      <c r="C7" s="69" t="s">
        <v>94</v>
      </c>
      <c r="D7" s="70">
        <v>924.37</v>
      </c>
      <c r="E7" s="69" t="s">
        <v>13</v>
      </c>
      <c r="F7" s="77" t="s">
        <v>92</v>
      </c>
      <c r="G7" s="77" t="s">
        <v>93</v>
      </c>
    </row>
    <row r="8" spans="1:7" s="64" customFormat="1" ht="114.75">
      <c r="A8" s="68">
        <v>3</v>
      </c>
      <c r="B8" s="69" t="s">
        <v>70</v>
      </c>
      <c r="C8" s="69" t="s">
        <v>71</v>
      </c>
      <c r="D8" s="70">
        <f>4000/119*100</f>
        <v>3361.3445378151264</v>
      </c>
      <c r="E8" s="69" t="s">
        <v>13</v>
      </c>
      <c r="F8" s="77" t="s">
        <v>92</v>
      </c>
      <c r="G8" s="77" t="s">
        <v>93</v>
      </c>
    </row>
    <row r="9" spans="1:7" s="64" customFormat="1" ht="25.5">
      <c r="A9" s="68">
        <v>4</v>
      </c>
      <c r="B9" s="69" t="s">
        <v>95</v>
      </c>
      <c r="C9" s="69" t="s">
        <v>96</v>
      </c>
      <c r="D9" s="70">
        <f>65000/119*100</f>
        <v>54621.84873949579</v>
      </c>
      <c r="E9" s="69" t="s">
        <v>13</v>
      </c>
      <c r="F9" s="77" t="s">
        <v>92</v>
      </c>
      <c r="G9" s="77" t="s">
        <v>93</v>
      </c>
    </row>
    <row r="10" spans="1:7" s="64" customFormat="1" ht="25.5">
      <c r="A10" s="68">
        <v>5</v>
      </c>
      <c r="B10" s="69" t="s">
        <v>97</v>
      </c>
      <c r="C10" s="69" t="s">
        <v>98</v>
      </c>
      <c r="D10" s="70">
        <f>9000/119*100</f>
        <v>7563.0252100840335</v>
      </c>
      <c r="E10" s="69" t="s">
        <v>13</v>
      </c>
      <c r="F10" s="77" t="s">
        <v>92</v>
      </c>
      <c r="G10" s="77" t="s">
        <v>93</v>
      </c>
    </row>
    <row r="11" spans="1:7" s="64" customFormat="1" ht="51">
      <c r="A11" s="68">
        <v>6</v>
      </c>
      <c r="B11" s="69" t="s">
        <v>16</v>
      </c>
      <c r="C11" s="69" t="s">
        <v>99</v>
      </c>
      <c r="D11" s="70">
        <f>100000/119*100</f>
        <v>84033.61344537814</v>
      </c>
      <c r="E11" s="69" t="s">
        <v>13</v>
      </c>
      <c r="F11" s="77" t="s">
        <v>92</v>
      </c>
      <c r="G11" s="77" t="s">
        <v>93</v>
      </c>
    </row>
    <row r="12" spans="1:7" s="64" customFormat="1" ht="51">
      <c r="A12" s="68">
        <v>7</v>
      </c>
      <c r="B12" s="69" t="s">
        <v>155</v>
      </c>
      <c r="C12" s="69" t="s">
        <v>154</v>
      </c>
      <c r="D12" s="70">
        <f>39000/119*100</f>
        <v>32773.10924369748</v>
      </c>
      <c r="E12" s="69" t="s">
        <v>13</v>
      </c>
      <c r="F12" s="77" t="s">
        <v>92</v>
      </c>
      <c r="G12" s="77" t="s">
        <v>93</v>
      </c>
    </row>
    <row r="13" spans="1:7" s="64" customFormat="1" ht="51">
      <c r="A13" s="68">
        <v>8</v>
      </c>
      <c r="B13" s="69" t="s">
        <v>90</v>
      </c>
      <c r="C13" s="69" t="s">
        <v>157</v>
      </c>
      <c r="D13" s="70">
        <f>17000/119*100</f>
        <v>14285.714285714286</v>
      </c>
      <c r="E13" s="69" t="s">
        <v>13</v>
      </c>
      <c r="F13" s="77" t="s">
        <v>92</v>
      </c>
      <c r="G13" s="77" t="s">
        <v>93</v>
      </c>
    </row>
    <row r="14" spans="1:9" s="64" customFormat="1" ht="38.25">
      <c r="A14" s="68">
        <v>10</v>
      </c>
      <c r="B14" s="69" t="s">
        <v>100</v>
      </c>
      <c r="C14" s="78" t="s">
        <v>112</v>
      </c>
      <c r="D14" s="70">
        <f>1000/119*100</f>
        <v>840.3361344537816</v>
      </c>
      <c r="E14" s="69" t="s">
        <v>13</v>
      </c>
      <c r="F14" s="77" t="s">
        <v>92</v>
      </c>
      <c r="G14" s="77" t="s">
        <v>93</v>
      </c>
      <c r="I14" s="65"/>
    </row>
    <row r="15" spans="1:7" ht="15.75">
      <c r="A15" s="68">
        <v>11</v>
      </c>
      <c r="B15" s="69" t="s">
        <v>25</v>
      </c>
      <c r="C15" s="69" t="s">
        <v>26</v>
      </c>
      <c r="D15" s="70">
        <v>16134.5</v>
      </c>
      <c r="E15" s="69" t="s">
        <v>13</v>
      </c>
      <c r="F15" s="77" t="s">
        <v>92</v>
      </c>
      <c r="G15" s="77" t="s">
        <v>93</v>
      </c>
    </row>
    <row r="16" spans="1:7" ht="76.5">
      <c r="A16" s="68">
        <v>12</v>
      </c>
      <c r="B16" s="69" t="s">
        <v>101</v>
      </c>
      <c r="C16" s="69" t="s">
        <v>24</v>
      </c>
      <c r="D16" s="70">
        <v>7260.5</v>
      </c>
      <c r="E16" s="69" t="s">
        <v>13</v>
      </c>
      <c r="F16" s="79"/>
      <c r="G16" s="77" t="s">
        <v>93</v>
      </c>
    </row>
    <row r="17" spans="1:7" ht="31.5">
      <c r="A17" s="68">
        <v>13</v>
      </c>
      <c r="B17" s="69" t="s">
        <v>102</v>
      </c>
      <c r="C17" s="80" t="s">
        <v>113</v>
      </c>
      <c r="D17" s="70">
        <v>3025.21</v>
      </c>
      <c r="E17" s="69" t="s">
        <v>13</v>
      </c>
      <c r="F17" s="77" t="s">
        <v>92</v>
      </c>
      <c r="G17" s="77" t="s">
        <v>93</v>
      </c>
    </row>
    <row r="18" spans="1:7" ht="15.75">
      <c r="A18" s="68">
        <v>14</v>
      </c>
      <c r="B18" s="69" t="s">
        <v>103</v>
      </c>
      <c r="C18" s="81" t="s">
        <v>53</v>
      </c>
      <c r="D18" s="70">
        <v>32268.91</v>
      </c>
      <c r="E18" s="69" t="s">
        <v>13</v>
      </c>
      <c r="F18" s="77" t="s">
        <v>92</v>
      </c>
      <c r="G18" s="77" t="s">
        <v>93</v>
      </c>
    </row>
    <row r="19" spans="1:7" ht="25.5">
      <c r="A19" s="68">
        <v>15</v>
      </c>
      <c r="B19" s="69" t="s">
        <v>104</v>
      </c>
      <c r="C19" s="69" t="s">
        <v>114</v>
      </c>
      <c r="D19" s="70">
        <v>2016.8</v>
      </c>
      <c r="E19" s="69" t="s">
        <v>13</v>
      </c>
      <c r="F19" s="77" t="s">
        <v>92</v>
      </c>
      <c r="G19" s="77" t="s">
        <v>93</v>
      </c>
    </row>
    <row r="20" spans="1:7" ht="25.5">
      <c r="A20" s="68">
        <v>16</v>
      </c>
      <c r="B20" s="69" t="s">
        <v>105</v>
      </c>
      <c r="C20" s="69" t="s">
        <v>115</v>
      </c>
      <c r="D20" s="70">
        <v>7563.03</v>
      </c>
      <c r="E20" s="69" t="s">
        <v>13</v>
      </c>
      <c r="F20" s="77" t="s">
        <v>92</v>
      </c>
      <c r="G20" s="77" t="s">
        <v>93</v>
      </c>
    </row>
    <row r="21" spans="1:7" ht="25.5">
      <c r="A21" s="68">
        <v>17</v>
      </c>
      <c r="B21" s="69" t="s">
        <v>106</v>
      </c>
      <c r="C21" s="69" t="s">
        <v>116</v>
      </c>
      <c r="D21" s="70">
        <v>1500</v>
      </c>
      <c r="E21" s="69" t="s">
        <v>13</v>
      </c>
      <c r="F21" s="77" t="s">
        <v>92</v>
      </c>
      <c r="G21" s="77" t="s">
        <v>93</v>
      </c>
    </row>
    <row r="22" spans="1:7" ht="38.25">
      <c r="A22" s="68">
        <v>18</v>
      </c>
      <c r="B22" s="69" t="s">
        <v>107</v>
      </c>
      <c r="C22" s="69" t="s">
        <v>117</v>
      </c>
      <c r="D22" s="70">
        <v>8403.36</v>
      </c>
      <c r="E22" s="69" t="s">
        <v>13</v>
      </c>
      <c r="F22" s="77" t="s">
        <v>92</v>
      </c>
      <c r="G22" s="77" t="s">
        <v>93</v>
      </c>
    </row>
    <row r="23" spans="1:7" ht="38.25">
      <c r="A23" s="68">
        <v>19</v>
      </c>
      <c r="B23" s="69" t="s">
        <v>118</v>
      </c>
      <c r="C23" s="69" t="s">
        <v>119</v>
      </c>
      <c r="D23" s="70">
        <v>2647.06</v>
      </c>
      <c r="E23" s="69" t="s">
        <v>13</v>
      </c>
      <c r="F23" s="77" t="s">
        <v>92</v>
      </c>
      <c r="G23" s="77" t="s">
        <v>93</v>
      </c>
    </row>
    <row r="24" spans="1:7" ht="25.5">
      <c r="A24" s="68">
        <v>21</v>
      </c>
      <c r="B24" s="69" t="s">
        <v>109</v>
      </c>
      <c r="C24" s="78" t="s">
        <v>120</v>
      </c>
      <c r="D24" s="82">
        <v>420.16</v>
      </c>
      <c r="E24" s="69" t="s">
        <v>13</v>
      </c>
      <c r="F24" s="77" t="s">
        <v>92</v>
      </c>
      <c r="G24" s="77" t="s">
        <v>93</v>
      </c>
    </row>
    <row r="25" spans="1:8" ht="47.25">
      <c r="A25" s="68">
        <v>22</v>
      </c>
      <c r="B25" s="83" t="s">
        <v>110</v>
      </c>
      <c r="C25" s="80" t="s">
        <v>55</v>
      </c>
      <c r="D25" s="70">
        <v>1113.4</v>
      </c>
      <c r="E25" s="69" t="s">
        <v>13</v>
      </c>
      <c r="F25" s="77" t="s">
        <v>92</v>
      </c>
      <c r="G25" s="77" t="s">
        <v>93</v>
      </c>
      <c r="H25" s="44"/>
    </row>
    <row r="26" spans="1:8" ht="15.75">
      <c r="A26" s="84"/>
      <c r="B26" s="85" t="s">
        <v>111</v>
      </c>
      <c r="C26" s="86"/>
      <c r="D26" s="87">
        <f>D25+D24+D23+D22+D21+D20+D19+D18+D17+D16+D15+D14+D13+D12+D11+D10+D9+D8+D7+D6</f>
        <v>290756.2915966387</v>
      </c>
      <c r="E26" s="88"/>
      <c r="F26" s="89"/>
      <c r="G26" s="89"/>
      <c r="H26" s="44"/>
    </row>
    <row r="27" spans="1:7" ht="15.75">
      <c r="A27" s="118" t="s">
        <v>121</v>
      </c>
      <c r="B27" s="119"/>
      <c r="C27" s="119"/>
      <c r="D27" s="119"/>
      <c r="E27" s="119"/>
      <c r="F27" s="119"/>
      <c r="G27" s="120"/>
    </row>
    <row r="28" spans="1:7" ht="47.25">
      <c r="A28" s="90">
        <v>23</v>
      </c>
      <c r="B28" s="91" t="s">
        <v>122</v>
      </c>
      <c r="C28" s="92" t="s">
        <v>22</v>
      </c>
      <c r="D28" s="93">
        <f>40000/119*100</f>
        <v>33613.445378151264</v>
      </c>
      <c r="E28" s="94" t="s">
        <v>13</v>
      </c>
      <c r="F28" s="95" t="s">
        <v>92</v>
      </c>
      <c r="G28" s="95" t="s">
        <v>93</v>
      </c>
    </row>
    <row r="29" spans="1:7" ht="25.5">
      <c r="A29" s="96">
        <v>24</v>
      </c>
      <c r="B29" s="94" t="s">
        <v>108</v>
      </c>
      <c r="C29" s="94" t="s">
        <v>115</v>
      </c>
      <c r="D29" s="97">
        <f>4000/119*100</f>
        <v>3361.3445378151264</v>
      </c>
      <c r="E29" s="94" t="s">
        <v>13</v>
      </c>
      <c r="F29" s="95" t="s">
        <v>92</v>
      </c>
      <c r="G29" s="95" t="s">
        <v>93</v>
      </c>
    </row>
    <row r="30" spans="1:7" ht="15.75">
      <c r="A30" s="90"/>
      <c r="B30" s="85" t="s">
        <v>123</v>
      </c>
      <c r="C30" s="98"/>
      <c r="D30" s="93">
        <f>D28+D29</f>
        <v>36974.789915966394</v>
      </c>
      <c r="E30" s="99"/>
      <c r="F30" s="100"/>
      <c r="G30" s="100"/>
    </row>
    <row r="31" spans="1:7" ht="15.75">
      <c r="A31" s="101"/>
      <c r="B31" s="86"/>
      <c r="C31" s="102"/>
      <c r="D31" s="103"/>
      <c r="E31" s="104"/>
      <c r="F31" s="89"/>
      <c r="G31" s="89"/>
    </row>
    <row r="32" spans="1:7" s="64" customFormat="1" ht="15.75">
      <c r="A32" s="105"/>
      <c r="B32" s="86"/>
      <c r="C32" s="106" t="s">
        <v>124</v>
      </c>
      <c r="D32" s="107"/>
      <c r="E32" s="107"/>
      <c r="F32" s="107"/>
      <c r="G32" s="108"/>
    </row>
    <row r="33" spans="1:7" s="64" customFormat="1" ht="25.5">
      <c r="A33" s="68">
        <v>26</v>
      </c>
      <c r="B33" s="86" t="s">
        <v>125</v>
      </c>
      <c r="C33" s="69" t="s">
        <v>158</v>
      </c>
      <c r="D33" s="70">
        <f>2300/119*100+700</f>
        <v>2632.773109243697</v>
      </c>
      <c r="E33" s="104" t="str">
        <f>E28</f>
        <v>bugetul de stat </v>
      </c>
      <c r="F33" s="109" t="s">
        <v>144</v>
      </c>
      <c r="G33" s="109" t="s">
        <v>92</v>
      </c>
    </row>
    <row r="34" spans="1:7" s="64" customFormat="1" ht="15.75">
      <c r="A34" s="68"/>
      <c r="B34" s="85" t="s">
        <v>126</v>
      </c>
      <c r="C34" s="81"/>
      <c r="D34" s="110">
        <f>D33</f>
        <v>2632.773109243697</v>
      </c>
      <c r="E34" s="69"/>
      <c r="F34" s="72"/>
      <c r="G34" s="72"/>
    </row>
    <row r="35" spans="1:7" ht="15.75">
      <c r="A35" s="121" t="s">
        <v>127</v>
      </c>
      <c r="B35" s="122"/>
      <c r="C35" s="122"/>
      <c r="D35" s="122"/>
      <c r="E35" s="122"/>
      <c r="F35" s="122"/>
      <c r="G35" s="123"/>
    </row>
    <row r="36" spans="1:7" ht="51">
      <c r="A36" s="68">
        <v>27</v>
      </c>
      <c r="B36" s="69" t="s">
        <v>153</v>
      </c>
      <c r="C36" s="81" t="s">
        <v>156</v>
      </c>
      <c r="D36" s="70">
        <v>50000</v>
      </c>
      <c r="E36" s="69" t="s">
        <v>13</v>
      </c>
      <c r="F36" s="77" t="s">
        <v>92</v>
      </c>
      <c r="G36" s="77" t="s">
        <v>93</v>
      </c>
    </row>
    <row r="37" spans="1:7" ht="15.75">
      <c r="A37" s="68"/>
      <c r="B37" s="73" t="s">
        <v>128</v>
      </c>
      <c r="C37" s="81"/>
      <c r="D37" s="70">
        <f>D36</f>
        <v>50000</v>
      </c>
      <c r="E37" s="69"/>
      <c r="F37" s="72"/>
      <c r="G37" s="72"/>
    </row>
    <row r="38" spans="1:7" ht="15.75">
      <c r="A38" s="118" t="s">
        <v>129</v>
      </c>
      <c r="B38" s="119"/>
      <c r="C38" s="119"/>
      <c r="D38" s="119"/>
      <c r="E38" s="119"/>
      <c r="F38" s="119"/>
      <c r="G38" s="120"/>
    </row>
    <row r="39" spans="1:7" ht="25.5">
      <c r="A39" s="68">
        <v>28</v>
      </c>
      <c r="B39" s="69" t="s">
        <v>130</v>
      </c>
      <c r="C39" s="69" t="s">
        <v>50</v>
      </c>
      <c r="D39" s="70">
        <f>30000/119*100</f>
        <v>25210.084033613446</v>
      </c>
      <c r="E39" s="69" t="str">
        <f>E36</f>
        <v>bugetul de stat </v>
      </c>
      <c r="F39" s="72" t="str">
        <f>F36</f>
        <v>TRIM I</v>
      </c>
      <c r="G39" s="72" t="str">
        <f>G36</f>
        <v>TRIM IV</v>
      </c>
    </row>
    <row r="40" spans="1:7" ht="15.75">
      <c r="A40" s="68"/>
      <c r="B40" s="69"/>
      <c r="C40" s="81"/>
      <c r="D40" s="70">
        <f>D39</f>
        <v>25210.084033613446</v>
      </c>
      <c r="E40" s="69"/>
      <c r="F40" s="72"/>
      <c r="G40" s="72"/>
    </row>
    <row r="41" spans="1:7" ht="15.75">
      <c r="A41" s="124" t="s">
        <v>131</v>
      </c>
      <c r="B41" s="125"/>
      <c r="C41" s="125"/>
      <c r="D41" s="125"/>
      <c r="E41" s="125"/>
      <c r="F41" s="125"/>
      <c r="G41" s="126"/>
    </row>
    <row r="42" spans="1:9" s="66" customFormat="1" ht="38.25">
      <c r="A42" s="68">
        <v>29</v>
      </c>
      <c r="B42" s="69" t="s">
        <v>132</v>
      </c>
      <c r="C42" s="69" t="s">
        <v>133</v>
      </c>
      <c r="D42" s="70">
        <v>840.33</v>
      </c>
      <c r="E42" s="69" t="str">
        <f>E39</f>
        <v>bugetul de stat </v>
      </c>
      <c r="F42" s="72" t="str">
        <f>F39</f>
        <v>TRIM I</v>
      </c>
      <c r="G42" s="72" t="str">
        <f>G39</f>
        <v>TRIM IV</v>
      </c>
      <c r="H42" s="67"/>
      <c r="I42" s="67"/>
    </row>
    <row r="43" spans="1:8" s="66" customFormat="1" ht="25.5">
      <c r="A43" s="68">
        <v>30</v>
      </c>
      <c r="B43" s="69" t="s">
        <v>34</v>
      </c>
      <c r="C43" s="69" t="s">
        <v>35</v>
      </c>
      <c r="D43" s="70">
        <v>2521.01</v>
      </c>
      <c r="E43" s="69" t="str">
        <f>E42</f>
        <v>bugetul de stat </v>
      </c>
      <c r="F43" s="72" t="str">
        <f>G42</f>
        <v>TRIM IV</v>
      </c>
      <c r="G43" s="72" t="str">
        <f>G42</f>
        <v>TRIM IV</v>
      </c>
      <c r="H43" s="67"/>
    </row>
    <row r="44" spans="1:9" s="66" customFormat="1" ht="25.5">
      <c r="A44" s="68">
        <v>31</v>
      </c>
      <c r="B44" s="69" t="s">
        <v>36</v>
      </c>
      <c r="C44" s="69" t="s">
        <v>72</v>
      </c>
      <c r="D44" s="70">
        <v>4201.68</v>
      </c>
      <c r="E44" s="69" t="str">
        <f>E43</f>
        <v>bugetul de stat </v>
      </c>
      <c r="F44" s="72" t="str">
        <f>F43</f>
        <v>TRIM IV</v>
      </c>
      <c r="G44" s="72" t="str">
        <f>G43</f>
        <v>TRIM IV</v>
      </c>
      <c r="I44" s="67"/>
    </row>
    <row r="45" spans="1:8" s="66" customFormat="1" ht="15.75">
      <c r="A45" s="68"/>
      <c r="B45" s="73" t="s">
        <v>134</v>
      </c>
      <c r="C45" s="69"/>
      <c r="D45" s="70">
        <f>D42+D43+D44</f>
        <v>7563.02</v>
      </c>
      <c r="E45" s="71"/>
      <c r="F45" s="72"/>
      <c r="G45" s="72"/>
      <c r="H45" s="67"/>
    </row>
    <row r="46" spans="1:7" ht="15.75">
      <c r="A46" s="118" t="s">
        <v>135</v>
      </c>
      <c r="B46" s="119"/>
      <c r="C46" s="119"/>
      <c r="D46" s="119"/>
      <c r="E46" s="119"/>
      <c r="F46" s="119"/>
      <c r="G46" s="120"/>
    </row>
    <row r="47" spans="1:7" ht="15.75">
      <c r="A47" s="68">
        <v>32</v>
      </c>
      <c r="B47" s="69" t="s">
        <v>136</v>
      </c>
      <c r="C47" s="69"/>
      <c r="D47" s="70">
        <v>25000</v>
      </c>
      <c r="E47" s="71" t="str">
        <f>E44</f>
        <v>bugetul de stat </v>
      </c>
      <c r="F47" s="72" t="str">
        <f>F42</f>
        <v>TRIM I</v>
      </c>
      <c r="G47" s="72" t="str">
        <f>G42</f>
        <v>TRIM IV</v>
      </c>
    </row>
    <row r="48" spans="1:7" ht="15.75">
      <c r="A48" s="68"/>
      <c r="B48" s="73" t="s">
        <v>137</v>
      </c>
      <c r="C48" s="69"/>
      <c r="D48" s="70">
        <f>D47</f>
        <v>25000</v>
      </c>
      <c r="E48" s="71"/>
      <c r="F48" s="72"/>
      <c r="G48" s="72"/>
    </row>
    <row r="49" spans="1:7" ht="15.75">
      <c r="A49" s="127" t="s">
        <v>138</v>
      </c>
      <c r="B49" s="128"/>
      <c r="C49" s="128"/>
      <c r="D49" s="128"/>
      <c r="E49" s="128"/>
      <c r="F49" s="128"/>
      <c r="G49" s="129"/>
    </row>
    <row r="50" spans="1:7" ht="30.75" customHeight="1">
      <c r="A50" s="68">
        <v>33</v>
      </c>
      <c r="B50" s="74" t="s">
        <v>39</v>
      </c>
      <c r="C50" s="74" t="s">
        <v>40</v>
      </c>
      <c r="D50" s="75">
        <v>12000</v>
      </c>
      <c r="E50" s="76" t="s">
        <v>13</v>
      </c>
      <c r="F50" s="72" t="s">
        <v>141</v>
      </c>
      <c r="G50" s="72" t="str">
        <f>G47</f>
        <v>TRIM IV</v>
      </c>
    </row>
    <row r="51" spans="1:7" ht="25.5">
      <c r="A51" s="68">
        <v>34</v>
      </c>
      <c r="B51" s="69" t="s">
        <v>41</v>
      </c>
      <c r="C51" s="69" t="s">
        <v>73</v>
      </c>
      <c r="D51" s="70">
        <v>27000</v>
      </c>
      <c r="E51" s="69" t="s">
        <v>13</v>
      </c>
      <c r="F51" s="72" t="str">
        <f>F44</f>
        <v>TRIM IV</v>
      </c>
      <c r="G51" s="72" t="str">
        <f>G50</f>
        <v>TRIM IV</v>
      </c>
    </row>
    <row r="52" spans="1:7" ht="15.75">
      <c r="A52" s="68"/>
      <c r="B52" s="73" t="s">
        <v>139</v>
      </c>
      <c r="C52" s="69"/>
      <c r="D52" s="70">
        <f>D51+D50</f>
        <v>39000</v>
      </c>
      <c r="E52" s="69"/>
      <c r="F52" s="72"/>
      <c r="G52" s="72"/>
    </row>
    <row r="53" spans="1:7" ht="15.75">
      <c r="A53" s="124" t="s">
        <v>140</v>
      </c>
      <c r="B53" s="125"/>
      <c r="C53" s="125"/>
      <c r="D53" s="125"/>
      <c r="E53" s="125"/>
      <c r="F53" s="125"/>
      <c r="G53" s="126"/>
    </row>
    <row r="54" spans="1:7" ht="15.75">
      <c r="A54" s="68">
        <v>35</v>
      </c>
      <c r="B54" s="69" t="s">
        <v>48</v>
      </c>
      <c r="C54" s="69" t="s">
        <v>51</v>
      </c>
      <c r="D54" s="70">
        <f>4000/119*100</f>
        <v>3361.3445378151264</v>
      </c>
      <c r="E54" s="69" t="s">
        <v>13</v>
      </c>
      <c r="F54" s="72" t="str">
        <f>F47</f>
        <v>TRIM I</v>
      </c>
      <c r="G54" s="72" t="str">
        <f>G47</f>
        <v>TRIM IV</v>
      </c>
    </row>
    <row r="55" spans="1:7" ht="15.75">
      <c r="A55" s="68"/>
      <c r="B55" s="73" t="s">
        <v>142</v>
      </c>
      <c r="C55" s="69"/>
      <c r="D55" s="70">
        <f>D54</f>
        <v>3361.3445378151264</v>
      </c>
      <c r="E55" s="69"/>
      <c r="F55" s="72"/>
      <c r="G55" s="72"/>
    </row>
    <row r="56" spans="1:7" ht="15.75">
      <c r="A56" s="40"/>
      <c r="B56" s="61" t="s">
        <v>143</v>
      </c>
      <c r="C56" s="41"/>
      <c r="D56" s="42">
        <f>D55+D52+D48+D45+D40+D402+D37+D34+D30+D26</f>
        <v>480498.30319327733</v>
      </c>
      <c r="E56" s="41"/>
      <c r="F56" s="43"/>
      <c r="G56" s="43"/>
    </row>
    <row r="57" spans="1:7" ht="15.75">
      <c r="A57" s="34"/>
      <c r="B57" s="62" t="s">
        <v>58</v>
      </c>
      <c r="C57" s="63"/>
      <c r="D57" s="34"/>
      <c r="E57" s="34"/>
      <c r="F57" s="34" t="s">
        <v>61</v>
      </c>
      <c r="G57" s="34"/>
    </row>
    <row r="58" spans="1:7" ht="15.75">
      <c r="A58" s="34"/>
      <c r="B58" s="111" t="s">
        <v>59</v>
      </c>
      <c r="C58" s="111"/>
      <c r="D58" s="34"/>
      <c r="E58" s="34" t="s">
        <v>77</v>
      </c>
      <c r="F58" s="34"/>
      <c r="G58" s="34"/>
    </row>
    <row r="59" spans="1:6" ht="15.75">
      <c r="A59" s="34"/>
      <c r="B59" s="34" t="s">
        <v>60</v>
      </c>
      <c r="E59" s="34" t="s">
        <v>63</v>
      </c>
      <c r="F59" s="34"/>
    </row>
    <row r="63" ht="15.75">
      <c r="D63" s="35"/>
    </row>
    <row r="64" ht="15.75">
      <c r="D64" s="36"/>
    </row>
    <row r="65" ht="15.75">
      <c r="D65" s="36" t="s">
        <v>75</v>
      </c>
    </row>
    <row r="66" ht="15.75">
      <c r="D66" s="35"/>
    </row>
    <row r="75" ht="15.75">
      <c r="D75" s="44" t="e">
        <f>#REF!+#REF!+D56+600000</f>
        <v>#REF!</v>
      </c>
    </row>
  </sheetData>
  <mergeCells count="9">
    <mergeCell ref="B58:C58"/>
    <mergeCell ref="A5:G5"/>
    <mergeCell ref="A27:G27"/>
    <mergeCell ref="A35:G35"/>
    <mergeCell ref="A38:G38"/>
    <mergeCell ref="A41:G41"/>
    <mergeCell ref="A46:G46"/>
    <mergeCell ref="A49:G49"/>
    <mergeCell ref="A53:G5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3">
      <selection activeCell="C16" sqref="C16"/>
    </sheetView>
  </sheetViews>
  <sheetFormatPr defaultColWidth="9.140625" defaultRowHeight="15"/>
  <cols>
    <col min="2" max="2" width="18.28125" style="0" customWidth="1"/>
    <col min="3" max="3" width="36.57421875" style="0" customWidth="1"/>
    <col min="4" max="4" width="21.7109375" style="0" customWidth="1"/>
    <col min="6" max="6" width="15.00390625" style="0" customWidth="1"/>
    <col min="7" max="7" width="16.00390625" style="0" customWidth="1"/>
  </cols>
  <sheetData>
    <row r="1" spans="1:6" ht="15">
      <c r="A1" t="s">
        <v>0</v>
      </c>
      <c r="F1" t="s">
        <v>2</v>
      </c>
    </row>
    <row r="2" spans="1:6" ht="15">
      <c r="A2" t="s">
        <v>1</v>
      </c>
      <c r="F2" t="s">
        <v>3</v>
      </c>
    </row>
    <row r="3" spans="1:6" ht="15">
      <c r="A3" t="s">
        <v>57</v>
      </c>
      <c r="F3" t="s">
        <v>4</v>
      </c>
    </row>
    <row r="4" ht="15">
      <c r="C4" t="s">
        <v>64</v>
      </c>
    </row>
    <row r="6" spans="1:7" ht="30">
      <c r="A6" s="2" t="s">
        <v>5</v>
      </c>
      <c r="B6" s="17" t="s">
        <v>6</v>
      </c>
      <c r="C6" s="2" t="s">
        <v>7</v>
      </c>
      <c r="D6" s="17" t="s">
        <v>8</v>
      </c>
      <c r="E6" s="17" t="s">
        <v>9</v>
      </c>
      <c r="F6" s="17" t="s">
        <v>10</v>
      </c>
      <c r="G6" s="17" t="s">
        <v>11</v>
      </c>
    </row>
    <row r="7" spans="1:7" ht="45">
      <c r="A7" s="2">
        <v>1</v>
      </c>
      <c r="B7" s="3" t="s">
        <v>12</v>
      </c>
      <c r="C7" s="4" t="s">
        <v>28</v>
      </c>
      <c r="D7" s="5">
        <v>15833.33</v>
      </c>
      <c r="E7" s="3" t="s">
        <v>13</v>
      </c>
      <c r="F7" s="6">
        <v>42760</v>
      </c>
      <c r="G7" s="6">
        <v>43094</v>
      </c>
    </row>
    <row r="8" spans="1:7" ht="45">
      <c r="A8" s="2">
        <v>2</v>
      </c>
      <c r="B8" s="3" t="s">
        <v>14</v>
      </c>
      <c r="C8" s="7" t="s">
        <v>15</v>
      </c>
      <c r="D8" s="5">
        <v>9175</v>
      </c>
      <c r="E8" s="3" t="s">
        <v>13</v>
      </c>
      <c r="F8" s="6">
        <v>42810</v>
      </c>
      <c r="G8" s="6">
        <v>43094</v>
      </c>
    </row>
    <row r="9" spans="1:7" ht="30">
      <c r="A9" s="2">
        <v>3</v>
      </c>
      <c r="B9" s="3" t="s">
        <v>16</v>
      </c>
      <c r="C9" s="8" t="s">
        <v>18</v>
      </c>
      <c r="D9" s="5">
        <v>104832</v>
      </c>
      <c r="E9" s="3" t="s">
        <v>13</v>
      </c>
      <c r="F9" s="6">
        <v>42810</v>
      </c>
      <c r="G9" s="6">
        <v>43094</v>
      </c>
    </row>
    <row r="10" spans="1:7" ht="30">
      <c r="A10" s="2">
        <v>4</v>
      </c>
      <c r="B10" s="3" t="s">
        <v>17</v>
      </c>
      <c r="C10" s="8" t="s">
        <v>32</v>
      </c>
      <c r="D10" s="5">
        <v>9167</v>
      </c>
      <c r="E10" s="3" t="s">
        <v>13</v>
      </c>
      <c r="F10" s="6">
        <v>42810</v>
      </c>
      <c r="G10" s="6">
        <v>43094</v>
      </c>
    </row>
    <row r="11" spans="1:7" ht="30">
      <c r="A11" s="2">
        <v>5</v>
      </c>
      <c r="B11" s="3" t="s">
        <v>19</v>
      </c>
      <c r="C11" s="3" t="s">
        <v>20</v>
      </c>
      <c r="D11" s="5">
        <v>840</v>
      </c>
      <c r="E11" s="3" t="s">
        <v>13</v>
      </c>
      <c r="F11" s="6">
        <v>42810</v>
      </c>
      <c r="G11" s="6">
        <v>43094</v>
      </c>
    </row>
    <row r="12" spans="1:7" ht="60">
      <c r="A12" s="2">
        <v>6</v>
      </c>
      <c r="B12" s="3" t="s">
        <v>21</v>
      </c>
      <c r="C12" s="8" t="s">
        <v>22</v>
      </c>
      <c r="D12" s="5">
        <f>1312.5+20000</f>
        <v>21312.5</v>
      </c>
      <c r="E12" s="3" t="s">
        <v>13</v>
      </c>
      <c r="F12" s="6">
        <v>42810</v>
      </c>
      <c r="G12" s="6">
        <v>43094</v>
      </c>
    </row>
    <row r="13" spans="1:7" ht="90">
      <c r="A13" s="2">
        <v>7</v>
      </c>
      <c r="B13" s="3" t="s">
        <v>23</v>
      </c>
      <c r="C13" s="8" t="s">
        <v>24</v>
      </c>
      <c r="D13" s="5">
        <v>4500</v>
      </c>
      <c r="E13" s="3" t="s">
        <v>13</v>
      </c>
      <c r="F13" s="6">
        <v>42810</v>
      </c>
      <c r="G13" s="6">
        <v>43094</v>
      </c>
    </row>
    <row r="14" spans="1:7" ht="30">
      <c r="A14" s="2">
        <v>8</v>
      </c>
      <c r="B14" s="3" t="s">
        <v>25</v>
      </c>
      <c r="C14" s="8" t="s">
        <v>26</v>
      </c>
      <c r="D14" s="5">
        <v>14400</v>
      </c>
      <c r="E14" s="3" t="s">
        <v>13</v>
      </c>
      <c r="F14" s="6">
        <v>42810</v>
      </c>
      <c r="G14" s="6">
        <v>43094</v>
      </c>
    </row>
    <row r="15" spans="1:7" ht="60">
      <c r="A15" s="2">
        <v>9</v>
      </c>
      <c r="B15" s="3" t="s">
        <v>27</v>
      </c>
      <c r="C15" s="9" t="s">
        <v>53</v>
      </c>
      <c r="D15" s="5">
        <v>2800</v>
      </c>
      <c r="E15" s="3" t="s">
        <v>13</v>
      </c>
      <c r="F15" s="6">
        <v>42810</v>
      </c>
      <c r="G15" s="6">
        <v>43094</v>
      </c>
    </row>
    <row r="16" spans="1:7" ht="30">
      <c r="A16" s="2">
        <v>10</v>
      </c>
      <c r="B16" s="3" t="s">
        <v>29</v>
      </c>
      <c r="C16" s="31" t="s">
        <v>69</v>
      </c>
      <c r="D16" s="5">
        <v>14000</v>
      </c>
      <c r="E16" s="3" t="s">
        <v>13</v>
      </c>
      <c r="F16" s="6">
        <v>42810</v>
      </c>
      <c r="G16" s="6">
        <v>43094</v>
      </c>
    </row>
    <row r="17" spans="1:7" ht="34.5">
      <c r="A17" s="2">
        <v>11</v>
      </c>
      <c r="B17" s="3" t="s">
        <v>30</v>
      </c>
      <c r="C17" s="8" t="s">
        <v>31</v>
      </c>
      <c r="D17" s="5">
        <v>42000</v>
      </c>
      <c r="E17" s="3" t="s">
        <v>13</v>
      </c>
      <c r="F17" s="6">
        <v>42810</v>
      </c>
      <c r="G17" s="6">
        <v>43094</v>
      </c>
    </row>
    <row r="18" spans="1:7" ht="45">
      <c r="A18" s="2">
        <v>12</v>
      </c>
      <c r="B18" s="3" t="s">
        <v>33</v>
      </c>
      <c r="C18" s="8" t="s">
        <v>52</v>
      </c>
      <c r="D18" s="5">
        <v>8403</v>
      </c>
      <c r="E18" s="3" t="s">
        <v>13</v>
      </c>
      <c r="F18" s="6">
        <v>42810</v>
      </c>
      <c r="G18" s="6">
        <v>43094</v>
      </c>
    </row>
    <row r="19" spans="1:7" ht="30">
      <c r="A19" s="2">
        <v>13</v>
      </c>
      <c r="B19" s="3" t="s">
        <v>34</v>
      </c>
      <c r="C19" s="8" t="s">
        <v>35</v>
      </c>
      <c r="D19" s="5">
        <v>2500</v>
      </c>
      <c r="E19" s="3" t="s">
        <v>13</v>
      </c>
      <c r="F19" s="6">
        <v>42810</v>
      </c>
      <c r="G19" s="6">
        <v>43094</v>
      </c>
    </row>
    <row r="20" spans="1:7" ht="30">
      <c r="A20" s="2">
        <v>14</v>
      </c>
      <c r="B20" s="3" t="s">
        <v>36</v>
      </c>
      <c r="C20" s="8" t="s">
        <v>43</v>
      </c>
      <c r="D20" s="5">
        <v>2500</v>
      </c>
      <c r="E20" s="3" t="s">
        <v>13</v>
      </c>
      <c r="F20" s="6">
        <v>42810</v>
      </c>
      <c r="G20" s="6">
        <v>43094</v>
      </c>
    </row>
    <row r="21" spans="1:7" ht="30">
      <c r="A21" s="2">
        <v>15</v>
      </c>
      <c r="B21" s="3" t="s">
        <v>37</v>
      </c>
      <c r="C21" s="8" t="s">
        <v>38</v>
      </c>
      <c r="D21" s="5">
        <v>840</v>
      </c>
      <c r="E21" s="3" t="s">
        <v>13</v>
      </c>
      <c r="F21" s="14">
        <v>42810</v>
      </c>
      <c r="G21" s="14">
        <v>43094</v>
      </c>
    </row>
    <row r="22" spans="1:7" ht="30" customHeight="1">
      <c r="A22" s="132">
        <v>16</v>
      </c>
      <c r="B22" s="133" t="s">
        <v>39</v>
      </c>
      <c r="C22" s="134" t="s">
        <v>40</v>
      </c>
      <c r="D22" s="135">
        <v>12380</v>
      </c>
      <c r="E22" s="130"/>
      <c r="F22" s="14">
        <v>42845</v>
      </c>
      <c r="G22" s="14">
        <v>42849</v>
      </c>
    </row>
    <row r="23" spans="1:7" ht="15">
      <c r="A23" s="132"/>
      <c r="B23" s="133"/>
      <c r="C23" s="134"/>
      <c r="D23" s="135"/>
      <c r="E23" s="130"/>
      <c r="F23" s="16">
        <v>42936</v>
      </c>
      <c r="G23" s="16">
        <v>42945</v>
      </c>
    </row>
    <row r="24" spans="1:7" ht="15">
      <c r="A24" s="132"/>
      <c r="B24" s="133"/>
      <c r="C24" s="134"/>
      <c r="D24" s="135"/>
      <c r="E24" s="130"/>
      <c r="F24" s="15">
        <v>43070</v>
      </c>
      <c r="G24" s="15">
        <v>43080</v>
      </c>
    </row>
    <row r="25" spans="1:7" ht="30">
      <c r="A25" s="2">
        <v>17</v>
      </c>
      <c r="B25" s="11" t="s">
        <v>41</v>
      </c>
      <c r="C25" s="12" t="s">
        <v>44</v>
      </c>
      <c r="D25" s="13">
        <v>33000</v>
      </c>
      <c r="E25" s="3" t="s">
        <v>13</v>
      </c>
      <c r="F25" s="15">
        <v>43089</v>
      </c>
      <c r="G25" s="15">
        <v>43094</v>
      </c>
    </row>
    <row r="26" spans="1:7" ht="30">
      <c r="A26" s="2">
        <v>18</v>
      </c>
      <c r="B26" s="11" t="s">
        <v>42</v>
      </c>
      <c r="C26" s="8" t="s">
        <v>45</v>
      </c>
      <c r="D26" s="13">
        <v>3025.21</v>
      </c>
      <c r="E26" s="3" t="s">
        <v>13</v>
      </c>
      <c r="F26" s="6">
        <v>42810</v>
      </c>
      <c r="G26" s="6">
        <v>43094</v>
      </c>
    </row>
    <row r="27" spans="1:7" ht="75">
      <c r="A27" s="2">
        <v>19</v>
      </c>
      <c r="B27" s="11" t="s">
        <v>46</v>
      </c>
      <c r="C27" s="8" t="s">
        <v>47</v>
      </c>
      <c r="D27" s="13">
        <v>6700</v>
      </c>
      <c r="E27" s="3" t="s">
        <v>13</v>
      </c>
      <c r="F27" s="6">
        <v>42810</v>
      </c>
      <c r="G27" s="6">
        <v>43094</v>
      </c>
    </row>
    <row r="28" spans="1:7" ht="30">
      <c r="A28" s="2">
        <v>20</v>
      </c>
      <c r="B28" s="11" t="s">
        <v>48</v>
      </c>
      <c r="C28" s="8" t="s">
        <v>51</v>
      </c>
      <c r="D28" s="5">
        <v>2500</v>
      </c>
      <c r="E28" s="3" t="s">
        <v>13</v>
      </c>
      <c r="F28" s="6">
        <v>42810</v>
      </c>
      <c r="G28" s="6">
        <v>43094</v>
      </c>
    </row>
    <row r="29" spans="1:7" ht="30">
      <c r="A29" s="2">
        <v>21</v>
      </c>
      <c r="B29" s="11" t="s">
        <v>49</v>
      </c>
      <c r="C29" s="8" t="s">
        <v>50</v>
      </c>
      <c r="D29" s="13">
        <v>7000</v>
      </c>
      <c r="E29" s="3" t="s">
        <v>13</v>
      </c>
      <c r="F29" s="6">
        <v>42810</v>
      </c>
      <c r="G29" s="6">
        <v>43094</v>
      </c>
    </row>
    <row r="30" spans="1:7" ht="75">
      <c r="A30" s="2">
        <v>22</v>
      </c>
      <c r="B30" s="11" t="s">
        <v>54</v>
      </c>
      <c r="C30" s="8" t="s">
        <v>55</v>
      </c>
      <c r="D30" s="10">
        <f>45*8</f>
        <v>360</v>
      </c>
      <c r="E30" s="3" t="s">
        <v>13</v>
      </c>
      <c r="F30" s="6">
        <v>42810</v>
      </c>
      <c r="G30" s="6">
        <v>43094</v>
      </c>
    </row>
    <row r="31" spans="1:7" ht="45">
      <c r="A31" s="19">
        <v>23</v>
      </c>
      <c r="B31" s="18" t="s">
        <v>67</v>
      </c>
      <c r="C31" s="20" t="s">
        <v>68</v>
      </c>
      <c r="D31" s="13">
        <v>15600</v>
      </c>
      <c r="E31" s="3" t="s">
        <v>13</v>
      </c>
      <c r="F31" s="6">
        <v>42810</v>
      </c>
      <c r="G31" s="6">
        <v>43094</v>
      </c>
    </row>
    <row r="32" spans="1:7" ht="15">
      <c r="A32" s="21"/>
      <c r="B32" s="22"/>
      <c r="C32" s="23"/>
      <c r="D32" s="24"/>
      <c r="E32" s="25"/>
      <c r="F32" s="26"/>
      <c r="G32" s="26"/>
    </row>
    <row r="33" spans="2:6" ht="15">
      <c r="B33" s="1" t="s">
        <v>58</v>
      </c>
      <c r="F33" t="s">
        <v>61</v>
      </c>
    </row>
    <row r="34" spans="2:6" ht="16.5" customHeight="1">
      <c r="B34" s="131" t="s">
        <v>59</v>
      </c>
      <c r="C34" s="131"/>
      <c r="F34" t="s">
        <v>62</v>
      </c>
    </row>
    <row r="35" spans="2:6" ht="15">
      <c r="B35" t="s">
        <v>60</v>
      </c>
      <c r="F35" t="s">
        <v>63</v>
      </c>
    </row>
  </sheetData>
  <mergeCells count="6">
    <mergeCell ref="E22:E24"/>
    <mergeCell ref="B34:C34"/>
    <mergeCell ref="A22:A24"/>
    <mergeCell ref="B22:B24"/>
    <mergeCell ref="C22:C24"/>
    <mergeCell ref="D22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7">
      <selection activeCell="C16" sqref="C16"/>
    </sheetView>
  </sheetViews>
  <sheetFormatPr defaultColWidth="9.140625" defaultRowHeight="15"/>
  <cols>
    <col min="2" max="2" width="35.57421875" style="0" customWidth="1"/>
    <col min="3" max="3" width="36.57421875" style="0" customWidth="1"/>
    <col min="4" max="4" width="21.7109375" style="0" customWidth="1"/>
    <col min="6" max="6" width="15.00390625" style="0" customWidth="1"/>
    <col min="7" max="7" width="16.00390625" style="0" customWidth="1"/>
  </cols>
  <sheetData>
    <row r="1" spans="1:6" ht="15">
      <c r="A1" t="s">
        <v>0</v>
      </c>
      <c r="F1" t="s">
        <v>2</v>
      </c>
    </row>
    <row r="2" spans="1:6" ht="15">
      <c r="A2" t="s">
        <v>1</v>
      </c>
      <c r="F2" t="s">
        <v>3</v>
      </c>
    </row>
    <row r="3" spans="1:6" ht="15">
      <c r="A3" t="s">
        <v>56</v>
      </c>
      <c r="F3" t="s">
        <v>4</v>
      </c>
    </row>
    <row r="4" ht="15">
      <c r="C4" t="s">
        <v>64</v>
      </c>
    </row>
    <row r="6" spans="1:7" ht="30">
      <c r="A6" s="2" t="s">
        <v>5</v>
      </c>
      <c r="B6" s="17" t="s">
        <v>6</v>
      </c>
      <c r="C6" s="2" t="s">
        <v>7</v>
      </c>
      <c r="D6" s="17" t="s">
        <v>8</v>
      </c>
      <c r="E6" s="17" t="s">
        <v>9</v>
      </c>
      <c r="F6" s="17" t="s">
        <v>10</v>
      </c>
      <c r="G6" s="17" t="s">
        <v>11</v>
      </c>
    </row>
    <row r="7" spans="1:7" ht="30">
      <c r="A7" s="2">
        <v>1</v>
      </c>
      <c r="B7" s="3" t="s">
        <v>12</v>
      </c>
      <c r="C7" s="27" t="s">
        <v>28</v>
      </c>
      <c r="D7" s="5">
        <v>15833.33</v>
      </c>
      <c r="E7" s="3" t="s">
        <v>13</v>
      </c>
      <c r="F7" s="6">
        <v>42760</v>
      </c>
      <c r="G7" s="6">
        <v>43094</v>
      </c>
    </row>
    <row r="8" spans="1:7" ht="30">
      <c r="A8" s="2">
        <v>2</v>
      </c>
      <c r="B8" s="3" t="s">
        <v>14</v>
      </c>
      <c r="C8" s="12" t="s">
        <v>66</v>
      </c>
      <c r="D8" s="5">
        <v>9175</v>
      </c>
      <c r="E8" s="3" t="s">
        <v>13</v>
      </c>
      <c r="F8" s="6">
        <v>42810</v>
      </c>
      <c r="G8" s="6">
        <v>43094</v>
      </c>
    </row>
    <row r="9" spans="1:7" ht="30">
      <c r="A9" s="2">
        <v>3</v>
      </c>
      <c r="B9" s="3" t="s">
        <v>16</v>
      </c>
      <c r="C9" s="8" t="s">
        <v>18</v>
      </c>
      <c r="D9" s="5">
        <v>104832</v>
      </c>
      <c r="E9" s="3" t="s">
        <v>13</v>
      </c>
      <c r="F9" s="6">
        <v>42810</v>
      </c>
      <c r="G9" s="6">
        <v>43094</v>
      </c>
    </row>
    <row r="10" spans="1:7" ht="30">
      <c r="A10" s="2">
        <v>4</v>
      </c>
      <c r="B10" s="3" t="s">
        <v>17</v>
      </c>
      <c r="C10" s="8" t="s">
        <v>32</v>
      </c>
      <c r="D10" s="5">
        <v>9167</v>
      </c>
      <c r="E10" s="3" t="s">
        <v>13</v>
      </c>
      <c r="F10" s="6">
        <v>42810</v>
      </c>
      <c r="G10" s="6">
        <v>43094</v>
      </c>
    </row>
    <row r="11" spans="1:7" ht="30">
      <c r="A11" s="2">
        <v>5</v>
      </c>
      <c r="B11" s="3" t="s">
        <v>19</v>
      </c>
      <c r="C11" s="28" t="s">
        <v>20</v>
      </c>
      <c r="D11" s="5">
        <v>840</v>
      </c>
      <c r="E11" s="3" t="s">
        <v>13</v>
      </c>
      <c r="F11" s="6">
        <v>42810</v>
      </c>
      <c r="G11" s="6">
        <v>43094</v>
      </c>
    </row>
    <row r="12" spans="1:7" ht="34.5">
      <c r="A12" s="2">
        <v>6</v>
      </c>
      <c r="B12" s="3" t="s">
        <v>21</v>
      </c>
      <c r="C12" s="8" t="s">
        <v>22</v>
      </c>
      <c r="D12" s="5">
        <f>1312.5+20000</f>
        <v>21312.5</v>
      </c>
      <c r="E12" s="3" t="s">
        <v>13</v>
      </c>
      <c r="F12" s="6">
        <v>42810</v>
      </c>
      <c r="G12" s="6">
        <v>43094</v>
      </c>
    </row>
    <row r="13" spans="1:7" ht="57">
      <c r="A13" s="2">
        <v>7</v>
      </c>
      <c r="B13" s="3" t="s">
        <v>23</v>
      </c>
      <c r="C13" s="8" t="s">
        <v>24</v>
      </c>
      <c r="D13" s="5">
        <v>4500</v>
      </c>
      <c r="E13" s="3" t="s">
        <v>13</v>
      </c>
      <c r="F13" s="6">
        <v>42810</v>
      </c>
      <c r="G13" s="6">
        <v>43094</v>
      </c>
    </row>
    <row r="14" spans="1:7" ht="30">
      <c r="A14" s="2">
        <v>8</v>
      </c>
      <c r="B14" s="3" t="s">
        <v>25</v>
      </c>
      <c r="C14" s="8" t="s">
        <v>26</v>
      </c>
      <c r="D14" s="5">
        <v>14400</v>
      </c>
      <c r="E14" s="3" t="s">
        <v>13</v>
      </c>
      <c r="F14" s="6">
        <v>42810</v>
      </c>
      <c r="G14" s="6">
        <v>43094</v>
      </c>
    </row>
    <row r="15" spans="1:7" ht="30">
      <c r="A15" s="2">
        <v>9</v>
      </c>
      <c r="B15" s="3" t="s">
        <v>27</v>
      </c>
      <c r="C15" s="29" t="s">
        <v>53</v>
      </c>
      <c r="D15" s="5">
        <v>2800</v>
      </c>
      <c r="E15" s="3" t="s">
        <v>13</v>
      </c>
      <c r="F15" s="6">
        <v>42810</v>
      </c>
      <c r="G15" s="6">
        <v>43094</v>
      </c>
    </row>
    <row r="16" spans="1:7" ht="30">
      <c r="A16" s="2">
        <v>10</v>
      </c>
      <c r="B16" s="3" t="s">
        <v>29</v>
      </c>
      <c r="C16" s="31" t="s">
        <v>69</v>
      </c>
      <c r="D16" s="5">
        <v>14000</v>
      </c>
      <c r="E16" s="3" t="s">
        <v>13</v>
      </c>
      <c r="F16" s="6">
        <v>42810</v>
      </c>
      <c r="G16" s="6">
        <v>43094</v>
      </c>
    </row>
    <row r="17" spans="1:7" ht="34.5">
      <c r="A17" s="2">
        <v>11</v>
      </c>
      <c r="B17" s="3" t="s">
        <v>30</v>
      </c>
      <c r="C17" s="8" t="s">
        <v>31</v>
      </c>
      <c r="D17" s="5">
        <v>42000</v>
      </c>
      <c r="E17" s="3" t="s">
        <v>13</v>
      </c>
      <c r="F17" s="6">
        <v>42810</v>
      </c>
      <c r="G17" s="6">
        <v>43094</v>
      </c>
    </row>
    <row r="18" spans="1:7" ht="30">
      <c r="A18" s="2">
        <v>12</v>
      </c>
      <c r="B18" s="3" t="s">
        <v>33</v>
      </c>
      <c r="C18" s="8" t="s">
        <v>52</v>
      </c>
      <c r="D18" s="5">
        <v>8403</v>
      </c>
      <c r="E18" s="3" t="s">
        <v>13</v>
      </c>
      <c r="F18" s="6">
        <v>42810</v>
      </c>
      <c r="G18" s="6">
        <v>43094</v>
      </c>
    </row>
    <row r="19" spans="1:7" ht="30">
      <c r="A19" s="2">
        <v>13</v>
      </c>
      <c r="B19" s="3" t="s">
        <v>34</v>
      </c>
      <c r="C19" s="8" t="s">
        <v>35</v>
      </c>
      <c r="D19" s="5">
        <v>2500</v>
      </c>
      <c r="E19" s="3" t="s">
        <v>13</v>
      </c>
      <c r="F19" s="6">
        <v>42810</v>
      </c>
      <c r="G19" s="6">
        <v>43094</v>
      </c>
    </row>
    <row r="20" spans="1:7" ht="30">
      <c r="A20" s="2">
        <v>14</v>
      </c>
      <c r="B20" s="3" t="s">
        <v>36</v>
      </c>
      <c r="C20" s="8" t="s">
        <v>43</v>
      </c>
      <c r="D20" s="5">
        <v>2500</v>
      </c>
      <c r="E20" s="3" t="s">
        <v>13</v>
      </c>
      <c r="F20" s="6">
        <v>42810</v>
      </c>
      <c r="G20" s="6">
        <v>43094</v>
      </c>
    </row>
    <row r="21" spans="1:7" ht="30">
      <c r="A21" s="2">
        <v>15</v>
      </c>
      <c r="B21" s="3" t="s">
        <v>37</v>
      </c>
      <c r="C21" s="8" t="s">
        <v>38</v>
      </c>
      <c r="D21" s="5">
        <v>840</v>
      </c>
      <c r="E21" s="3" t="s">
        <v>13</v>
      </c>
      <c r="F21" s="14">
        <v>42810</v>
      </c>
      <c r="G21" s="14">
        <v>43094</v>
      </c>
    </row>
    <row r="22" spans="1:7" ht="30" customHeight="1">
      <c r="A22" s="132">
        <v>16</v>
      </c>
      <c r="B22" s="133" t="s">
        <v>39</v>
      </c>
      <c r="C22" s="134" t="s">
        <v>40</v>
      </c>
      <c r="D22" s="135">
        <v>12380</v>
      </c>
      <c r="E22" s="130"/>
      <c r="F22" s="14">
        <v>42845</v>
      </c>
      <c r="G22" s="14">
        <v>42849</v>
      </c>
    </row>
    <row r="23" spans="1:7" ht="15">
      <c r="A23" s="132"/>
      <c r="B23" s="133"/>
      <c r="C23" s="134"/>
      <c r="D23" s="135"/>
      <c r="E23" s="130"/>
      <c r="F23" s="16">
        <v>42936</v>
      </c>
      <c r="G23" s="16">
        <v>42945</v>
      </c>
    </row>
    <row r="24" spans="1:7" ht="15">
      <c r="A24" s="132"/>
      <c r="B24" s="133"/>
      <c r="C24" s="134"/>
      <c r="D24" s="135"/>
      <c r="E24" s="130"/>
      <c r="F24" s="15">
        <v>43070</v>
      </c>
      <c r="G24" s="15">
        <v>43080</v>
      </c>
    </row>
    <row r="25" spans="1:7" ht="30">
      <c r="A25" s="2">
        <v>17</v>
      </c>
      <c r="B25" s="11" t="s">
        <v>41</v>
      </c>
      <c r="C25" s="12" t="s">
        <v>44</v>
      </c>
      <c r="D25" s="13">
        <v>33000</v>
      </c>
      <c r="E25" s="3" t="s">
        <v>13</v>
      </c>
      <c r="F25" s="15">
        <v>43089</v>
      </c>
      <c r="G25" s="15">
        <v>43094</v>
      </c>
    </row>
    <row r="26" spans="1:7" ht="30">
      <c r="A26" s="2">
        <v>18</v>
      </c>
      <c r="B26" s="11" t="s">
        <v>42</v>
      </c>
      <c r="C26" s="8" t="s">
        <v>65</v>
      </c>
      <c r="D26" s="13">
        <v>3025.21</v>
      </c>
      <c r="E26" s="3" t="s">
        <v>13</v>
      </c>
      <c r="F26" s="6">
        <v>42810</v>
      </c>
      <c r="G26" s="6">
        <v>43094</v>
      </c>
    </row>
    <row r="27" spans="1:7" ht="30">
      <c r="A27" s="2">
        <v>19</v>
      </c>
      <c r="B27" s="11" t="s">
        <v>46</v>
      </c>
      <c r="C27" s="8" t="s">
        <v>47</v>
      </c>
      <c r="D27" s="13">
        <v>6700</v>
      </c>
      <c r="E27" s="3" t="s">
        <v>13</v>
      </c>
      <c r="F27" s="6">
        <v>42810</v>
      </c>
      <c r="G27" s="6">
        <v>43094</v>
      </c>
    </row>
    <row r="28" spans="1:7" ht="30">
      <c r="A28" s="2">
        <v>20</v>
      </c>
      <c r="B28" s="11" t="s">
        <v>48</v>
      </c>
      <c r="C28" s="8" t="s">
        <v>51</v>
      </c>
      <c r="D28" s="5">
        <v>2500</v>
      </c>
      <c r="E28" s="3" t="s">
        <v>13</v>
      </c>
      <c r="F28" s="6">
        <v>42810</v>
      </c>
      <c r="G28" s="6">
        <v>43094</v>
      </c>
    </row>
    <row r="29" spans="1:7" ht="30">
      <c r="A29" s="2">
        <v>21</v>
      </c>
      <c r="B29" s="11" t="s">
        <v>49</v>
      </c>
      <c r="C29" s="8" t="s">
        <v>50</v>
      </c>
      <c r="D29" s="13">
        <v>7000</v>
      </c>
      <c r="E29" s="3" t="s">
        <v>13</v>
      </c>
      <c r="F29" s="6">
        <v>42810</v>
      </c>
      <c r="G29" s="6">
        <v>43094</v>
      </c>
    </row>
    <row r="30" spans="1:7" ht="30">
      <c r="A30" s="2">
        <v>22</v>
      </c>
      <c r="B30" s="11" t="s">
        <v>54</v>
      </c>
      <c r="C30" s="8" t="s">
        <v>55</v>
      </c>
      <c r="D30" s="30">
        <f>45*12</f>
        <v>540</v>
      </c>
      <c r="E30" s="3" t="s">
        <v>13</v>
      </c>
      <c r="F30" s="6">
        <v>42810</v>
      </c>
      <c r="G30" s="6">
        <v>43094</v>
      </c>
    </row>
    <row r="31" spans="1:7" ht="30">
      <c r="A31" s="19">
        <v>23</v>
      </c>
      <c r="B31" s="18" t="s">
        <v>67</v>
      </c>
      <c r="C31" s="20" t="s">
        <v>68</v>
      </c>
      <c r="D31" s="13">
        <v>15600</v>
      </c>
      <c r="E31" s="3" t="s">
        <v>13</v>
      </c>
      <c r="F31" s="6">
        <v>42810</v>
      </c>
      <c r="G31" s="6">
        <v>43094</v>
      </c>
    </row>
    <row r="32" spans="1:7" ht="15">
      <c r="A32" s="21"/>
      <c r="B32" s="22"/>
      <c r="C32" s="23"/>
      <c r="D32" s="24"/>
      <c r="E32" s="25"/>
      <c r="F32" s="26"/>
      <c r="G32" s="26"/>
    </row>
    <row r="33" spans="2:6" ht="15">
      <c r="B33" s="1" t="s">
        <v>58</v>
      </c>
      <c r="F33" t="s">
        <v>61</v>
      </c>
    </row>
    <row r="34" spans="2:6" ht="16.5" customHeight="1">
      <c r="B34" s="131" t="s">
        <v>59</v>
      </c>
      <c r="C34" s="131"/>
      <c r="F34" t="s">
        <v>62</v>
      </c>
    </row>
    <row r="35" spans="2:6" ht="15">
      <c r="B35" t="s">
        <v>60</v>
      </c>
      <c r="F35" t="s">
        <v>63</v>
      </c>
    </row>
  </sheetData>
  <mergeCells count="6">
    <mergeCell ref="E22:E24"/>
    <mergeCell ref="B34:C34"/>
    <mergeCell ref="A22:A24"/>
    <mergeCell ref="B22:B24"/>
    <mergeCell ref="C22:C24"/>
    <mergeCell ref="D22:D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2022-04-08T11:29:49Z</dcterms:modified>
  <cp:category/>
  <cp:version/>
  <cp:contentType/>
  <cp:contentStatus/>
</cp:coreProperties>
</file>